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32" activeTab="2"/>
  </bookViews>
  <sheets>
    <sheet name="Formati 1 Misioni" sheetId="5" r:id="rId1"/>
    <sheet name="F.2 Politikat Ekz 3310 " sheetId="9" r:id="rId2"/>
    <sheet name="F.2 Politikat Ekz. 1110" sheetId="13" r:id="rId3"/>
    <sheet name="F3 Politika te reja BXH" sheetId="19" r:id="rId4"/>
    <sheet name="F.3Politika te reja PMA" sheetId="18" r:id="rId5"/>
    <sheet name="F.4. Alokimi i tavaneve per PE" sheetId="4" r:id="rId6"/>
    <sheet name="F.5. Investimet ne vazhdim 3310" sheetId="11" r:id="rId7"/>
    <sheet name="F.5. Investimet ne vazhdim 1110" sheetId="17" r:id="rId8"/>
    <sheet name="F.6.Investime te reja 3310" sheetId="12" r:id="rId9"/>
  </sheets>
  <externalReferences>
    <externalReference r:id="rId10"/>
    <externalReference r:id="rId11"/>
    <externalReference r:id="rId12"/>
  </externalReferences>
  <definedNames>
    <definedName name="_xlnm.Print_Area" localSheetId="1">'F.2 Politikat Ekz 3310 '!$A$1:$E$331</definedName>
    <definedName name="_xlnm.Print_Area" localSheetId="2">'F.2 Politikat Ekz. 1110'!$A$1:$E$285</definedName>
    <definedName name="_xlnm.Print_Area" localSheetId="7">'F.5. Investimet ne vazhdim 1110'!$A$1:$Z$27</definedName>
    <definedName name="_xlnm.Print_Area" localSheetId="6">'F.5. Investimet ne vazhdim 3310'!$A$1:$Z$32</definedName>
    <definedName name="_xlnm.Print_Area" localSheetId="8">'F.6.Investime te reja 3310'!$A$1:$X$29</definedName>
    <definedName name="_xlnm.Print_Area" localSheetId="3">'F3 Politika te reja BXH'!$A$1:$E$331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8"/>
  <c r="E32"/>
  <c r="C32"/>
  <c r="J10" i="11" l="1"/>
  <c r="K10"/>
  <c r="L10"/>
  <c r="H13" i="17"/>
  <c r="I12"/>
  <c r="I13"/>
  <c r="I14"/>
  <c r="H12"/>
  <c r="H14"/>
  <c r="I11"/>
  <c r="H11"/>
  <c r="G12"/>
  <c r="G13"/>
  <c r="G14"/>
  <c r="G11"/>
  <c r="H10" i="12"/>
  <c r="H11"/>
  <c r="H12"/>
  <c r="H13"/>
  <c r="H14"/>
  <c r="G10"/>
  <c r="G11"/>
  <c r="G12"/>
  <c r="G13"/>
  <c r="G14"/>
  <c r="F10"/>
  <c r="E10" s="1"/>
  <c r="F11"/>
  <c r="F12"/>
  <c r="F13"/>
  <c r="F14"/>
  <c r="H17"/>
  <c r="G17"/>
  <c r="F17"/>
  <c r="H15"/>
  <c r="G15"/>
  <c r="H18"/>
  <c r="G18"/>
  <c r="F18"/>
  <c r="F15"/>
  <c r="H16"/>
  <c r="G16"/>
  <c r="F16"/>
  <c r="E16" s="1"/>
  <c r="I11" i="11"/>
  <c r="I12"/>
  <c r="I13"/>
  <c r="I14"/>
  <c r="I15"/>
  <c r="I16"/>
  <c r="I17"/>
  <c r="I18"/>
  <c r="I19"/>
  <c r="H11"/>
  <c r="H12"/>
  <c r="H13"/>
  <c r="H14"/>
  <c r="H15"/>
  <c r="H16"/>
  <c r="H17"/>
  <c r="H18"/>
  <c r="H19"/>
  <c r="G11"/>
  <c r="G12"/>
  <c r="G13"/>
  <c r="D13" s="1"/>
  <c r="G14"/>
  <c r="G15"/>
  <c r="G16"/>
  <c r="G17"/>
  <c r="D17" s="1"/>
  <c r="G18"/>
  <c r="G19"/>
  <c r="D33" i="4"/>
  <c r="D21"/>
  <c r="E11" i="12" l="1"/>
  <c r="H10" i="11"/>
  <c r="D14"/>
  <c r="I10"/>
  <c r="E18" i="12"/>
  <c r="E17"/>
  <c r="E12"/>
  <c r="D19" i="11"/>
  <c r="D15"/>
  <c r="D11"/>
  <c r="D16"/>
  <c r="D12"/>
  <c r="D18"/>
  <c r="G10"/>
  <c r="G10" i="17"/>
  <c r="D14"/>
  <c r="D12"/>
  <c r="D11"/>
  <c r="D13"/>
  <c r="I10"/>
  <c r="H10"/>
  <c r="E14" i="12"/>
  <c r="E13"/>
  <c r="E15"/>
  <c r="D10" i="11" l="1"/>
  <c r="D10" i="17"/>
  <c r="B42" i="13"/>
  <c r="B39"/>
  <c r="C259" i="9"/>
  <c r="D259"/>
  <c r="E259"/>
  <c r="C41" l="1"/>
  <c r="D41"/>
  <c r="E41"/>
  <c r="B36"/>
  <c r="C36" i="19" l="1"/>
  <c r="E323"/>
  <c r="D323"/>
  <c r="C323"/>
  <c r="B323"/>
  <c r="E322"/>
  <c r="D322"/>
  <c r="C322"/>
  <c r="B322"/>
  <c r="E321"/>
  <c r="D321"/>
  <c r="C321"/>
  <c r="B321"/>
  <c r="B320"/>
  <c r="E318"/>
  <c r="D318"/>
  <c r="C318"/>
  <c r="B318"/>
  <c r="E317"/>
  <c r="D317"/>
  <c r="C317"/>
  <c r="B317"/>
  <c r="E316"/>
  <c r="D316"/>
  <c r="C316"/>
  <c r="B316"/>
  <c r="E315"/>
  <c r="D315"/>
  <c r="C315"/>
  <c r="C314" s="1"/>
  <c r="B315"/>
  <c r="B314" s="1"/>
  <c r="E314"/>
  <c r="E313"/>
  <c r="D313"/>
  <c r="C313"/>
  <c r="B313"/>
  <c r="E312"/>
  <c r="D312"/>
  <c r="C312"/>
  <c r="B312"/>
  <c r="C311"/>
  <c r="B311"/>
  <c r="E310"/>
  <c r="D310"/>
  <c r="C310"/>
  <c r="B310"/>
  <c r="E309"/>
  <c r="D309"/>
  <c r="C309"/>
  <c r="B309"/>
  <c r="E308"/>
  <c r="D308"/>
  <c r="C308"/>
  <c r="B308"/>
  <c r="E307"/>
  <c r="D307"/>
  <c r="C307"/>
  <c r="B307"/>
  <c r="E306"/>
  <c r="D306"/>
  <c r="D305" s="1"/>
  <c r="C306"/>
  <c r="C305" s="1"/>
  <c r="B306"/>
  <c r="B305" s="1"/>
  <c r="E304"/>
  <c r="D304"/>
  <c r="C304"/>
  <c r="B304"/>
  <c r="E303"/>
  <c r="D303"/>
  <c r="D302" s="1"/>
  <c r="C303"/>
  <c r="C302" s="1"/>
  <c r="B303"/>
  <c r="B302" s="1"/>
  <c r="E301"/>
  <c r="D301"/>
  <c r="C301"/>
  <c r="B301"/>
  <c r="C300"/>
  <c r="B300"/>
  <c r="E298"/>
  <c r="D298"/>
  <c r="C298"/>
  <c r="B298"/>
  <c r="B297"/>
  <c r="E295"/>
  <c r="D295"/>
  <c r="C295"/>
  <c r="B295"/>
  <c r="B294"/>
  <c r="E284"/>
  <c r="D284"/>
  <c r="C284"/>
  <c r="B284"/>
  <c r="E279"/>
  <c r="E289" s="1"/>
  <c r="D279"/>
  <c r="D289" s="1"/>
  <c r="C279"/>
  <c r="C289" s="1"/>
  <c r="B279"/>
  <c r="B289" s="1"/>
  <c r="E273"/>
  <c r="D273"/>
  <c r="C273"/>
  <c r="D320"/>
  <c r="C259"/>
  <c r="B259"/>
  <c r="E254"/>
  <c r="D254"/>
  <c r="C254"/>
  <c r="B254"/>
  <c r="B264" s="1"/>
  <c r="B246" s="1"/>
  <c r="E234"/>
  <c r="D234"/>
  <c r="C234"/>
  <c r="B234"/>
  <c r="E229"/>
  <c r="D229"/>
  <c r="D239" s="1"/>
  <c r="D221" s="1"/>
  <c r="C229"/>
  <c r="B229"/>
  <c r="B239" s="1"/>
  <c r="E209"/>
  <c r="D209"/>
  <c r="C209"/>
  <c r="B209"/>
  <c r="E204"/>
  <c r="E214" s="1"/>
  <c r="E196" s="1"/>
  <c r="D204"/>
  <c r="D214" s="1"/>
  <c r="D196" s="1"/>
  <c r="C204"/>
  <c r="C214" s="1"/>
  <c r="C196" s="1"/>
  <c r="B204"/>
  <c r="B214" s="1"/>
  <c r="B196" s="1"/>
  <c r="B197" s="1"/>
  <c r="E198"/>
  <c r="D198"/>
  <c r="C198"/>
  <c r="E182"/>
  <c r="C320"/>
  <c r="D181"/>
  <c r="B181"/>
  <c r="E176"/>
  <c r="D176"/>
  <c r="C176"/>
  <c r="B176"/>
  <c r="E155"/>
  <c r="D155"/>
  <c r="C155"/>
  <c r="B155"/>
  <c r="E150"/>
  <c r="E160" s="1"/>
  <c r="E142" s="1"/>
  <c r="D150"/>
  <c r="C150"/>
  <c r="C160" s="1"/>
  <c r="C142" s="1"/>
  <c r="B150"/>
  <c r="B160" s="1"/>
  <c r="B142" s="1"/>
  <c r="D130"/>
  <c r="C130"/>
  <c r="E130"/>
  <c r="B130"/>
  <c r="E125"/>
  <c r="D125"/>
  <c r="C125"/>
  <c r="B125"/>
  <c r="D105"/>
  <c r="C105"/>
  <c r="E105"/>
  <c r="B105"/>
  <c r="E100"/>
  <c r="D100"/>
  <c r="C100"/>
  <c r="B100"/>
  <c r="D80"/>
  <c r="C80"/>
  <c r="E80"/>
  <c r="B80"/>
  <c r="E75"/>
  <c r="D75"/>
  <c r="C75"/>
  <c r="B75"/>
  <c r="B85" s="1"/>
  <c r="D53"/>
  <c r="E50"/>
  <c r="D50"/>
  <c r="C50"/>
  <c r="B50"/>
  <c r="E300"/>
  <c r="C41"/>
  <c r="B41"/>
  <c r="E297"/>
  <c r="D38"/>
  <c r="B38"/>
  <c r="E294"/>
  <c r="D294"/>
  <c r="C294"/>
  <c r="E35"/>
  <c r="B35"/>
  <c r="D29"/>
  <c r="C29"/>
  <c r="E29"/>
  <c r="E14"/>
  <c r="D14"/>
  <c r="C14"/>
  <c r="B14"/>
  <c r="E299" l="1"/>
  <c r="C293"/>
  <c r="E302"/>
  <c r="B293"/>
  <c r="B299"/>
  <c r="E296"/>
  <c r="C299"/>
  <c r="E239"/>
  <c r="E221" s="1"/>
  <c r="E220" s="1"/>
  <c r="E305"/>
  <c r="B296"/>
  <c r="D314"/>
  <c r="B319"/>
  <c r="C319"/>
  <c r="E181"/>
  <c r="E186" s="1"/>
  <c r="E168" s="1"/>
  <c r="E169" s="1"/>
  <c r="E320"/>
  <c r="E319" s="1"/>
  <c r="C85"/>
  <c r="C67" s="1"/>
  <c r="D135"/>
  <c r="D117" s="1"/>
  <c r="E293"/>
  <c r="D110"/>
  <c r="D92" s="1"/>
  <c r="B135"/>
  <c r="B117" s="1"/>
  <c r="C135"/>
  <c r="C117" s="1"/>
  <c r="B110"/>
  <c r="B92" s="1"/>
  <c r="D160"/>
  <c r="D142" s="1"/>
  <c r="B186"/>
  <c r="B168" s="1"/>
  <c r="C239"/>
  <c r="C221" s="1"/>
  <c r="D293"/>
  <c r="D85"/>
  <c r="D67" s="1"/>
  <c r="C110"/>
  <c r="C92" s="1"/>
  <c r="D319"/>
  <c r="C264"/>
  <c r="C246" s="1"/>
  <c r="E135"/>
  <c r="E117" s="1"/>
  <c r="D186"/>
  <c r="D168" s="1"/>
  <c r="B56"/>
  <c r="B27" s="1"/>
  <c r="B28" s="1"/>
  <c r="D199"/>
  <c r="D197"/>
  <c r="C271"/>
  <c r="C297"/>
  <c r="C296" s="1"/>
  <c r="C38"/>
  <c r="E143"/>
  <c r="E199"/>
  <c r="E197"/>
  <c r="D271"/>
  <c r="E85"/>
  <c r="E67" s="1"/>
  <c r="E271"/>
  <c r="D41"/>
  <c r="D300"/>
  <c r="D299" s="1"/>
  <c r="E110"/>
  <c r="E92" s="1"/>
  <c r="C197"/>
  <c r="C200" s="1"/>
  <c r="C199"/>
  <c r="B271"/>
  <c r="E118"/>
  <c r="C35"/>
  <c r="D35"/>
  <c r="E38"/>
  <c r="E53"/>
  <c r="C181"/>
  <c r="C186" s="1"/>
  <c r="C168" s="1"/>
  <c r="D259"/>
  <c r="D264" s="1"/>
  <c r="D297"/>
  <c r="D296" s="1"/>
  <c r="D311"/>
  <c r="E41"/>
  <c r="E259"/>
  <c r="E264" s="1"/>
  <c r="E246" s="1"/>
  <c r="D56" l="1"/>
  <c r="D27" s="1"/>
  <c r="D57" s="1"/>
  <c r="C56"/>
  <c r="B292"/>
  <c r="D246"/>
  <c r="E311"/>
  <c r="E56"/>
  <c r="E272"/>
  <c r="E274"/>
  <c r="D200"/>
  <c r="E93"/>
  <c r="E68"/>
  <c r="C274"/>
  <c r="C272"/>
  <c r="E247"/>
  <c r="B272"/>
  <c r="B291"/>
  <c r="C27"/>
  <c r="C291" s="1"/>
  <c r="D274"/>
  <c r="D272"/>
  <c r="E200"/>
  <c r="C292"/>
  <c r="B57"/>
  <c r="D292" l="1"/>
  <c r="D275"/>
  <c r="B324"/>
  <c r="C275"/>
  <c r="D291"/>
  <c r="D324" s="1"/>
  <c r="E27"/>
  <c r="E292"/>
  <c r="C324"/>
  <c r="E275"/>
  <c r="D28"/>
  <c r="D30"/>
  <c r="C28"/>
  <c r="C57"/>
  <c r="D31" l="1"/>
  <c r="E28"/>
  <c r="E31" s="1"/>
  <c r="E30"/>
  <c r="E291"/>
  <c r="E324" s="1"/>
  <c r="E57"/>
  <c r="C36" i="9" l="1"/>
  <c r="F21" i="4" l="1"/>
  <c r="G21"/>
  <c r="E21"/>
  <c r="F33"/>
  <c r="G33"/>
  <c r="E33"/>
  <c r="D34"/>
  <c r="C160" i="18"/>
  <c r="C275" s="1"/>
  <c r="E39"/>
  <c r="D39"/>
  <c r="C57"/>
  <c r="D267"/>
  <c r="E57"/>
  <c r="E266" s="1"/>
  <c r="C42"/>
  <c r="B45"/>
  <c r="B57"/>
  <c r="E278"/>
  <c r="D278"/>
  <c r="C278"/>
  <c r="B278"/>
  <c r="E277"/>
  <c r="D277"/>
  <c r="C277"/>
  <c r="B277"/>
  <c r="E276"/>
  <c r="D276"/>
  <c r="C276"/>
  <c r="B276"/>
  <c r="E275"/>
  <c r="E274" s="1"/>
  <c r="D275"/>
  <c r="D274" s="1"/>
  <c r="B275"/>
  <c r="E273"/>
  <c r="D273"/>
  <c r="C273"/>
  <c r="B273"/>
  <c r="E272"/>
  <c r="D272"/>
  <c r="C272"/>
  <c r="B272"/>
  <c r="E271"/>
  <c r="D271"/>
  <c r="C271"/>
  <c r="B271"/>
  <c r="E270"/>
  <c r="D270"/>
  <c r="C270"/>
  <c r="C269" s="1"/>
  <c r="B270"/>
  <c r="B269" s="1"/>
  <c r="E269"/>
  <c r="E268"/>
  <c r="D268"/>
  <c r="C268"/>
  <c r="B268"/>
  <c r="E267"/>
  <c r="C267"/>
  <c r="B267"/>
  <c r="E265"/>
  <c r="D265"/>
  <c r="C265"/>
  <c r="B265"/>
  <c r="E264"/>
  <c r="D264"/>
  <c r="C264"/>
  <c r="C263" s="1"/>
  <c r="B264"/>
  <c r="B263" s="1"/>
  <c r="E263"/>
  <c r="D263"/>
  <c r="E262"/>
  <c r="D262"/>
  <c r="C262"/>
  <c r="B262"/>
  <c r="E261"/>
  <c r="D261"/>
  <c r="C261"/>
  <c r="C260" s="1"/>
  <c r="B261"/>
  <c r="B260" s="1"/>
  <c r="E260"/>
  <c r="D260"/>
  <c r="E259"/>
  <c r="D259"/>
  <c r="C259"/>
  <c r="B259"/>
  <c r="E258"/>
  <c r="D258"/>
  <c r="C258"/>
  <c r="B258"/>
  <c r="E257"/>
  <c r="D257"/>
  <c r="C257"/>
  <c r="B257"/>
  <c r="E256"/>
  <c r="D256"/>
  <c r="C256"/>
  <c r="B256"/>
  <c r="E255"/>
  <c r="E254" s="1"/>
  <c r="D255"/>
  <c r="D254" s="1"/>
  <c r="C255"/>
  <c r="C254" s="1"/>
  <c r="E253"/>
  <c r="D253"/>
  <c r="C253"/>
  <c r="B253"/>
  <c r="E252"/>
  <c r="E251" s="1"/>
  <c r="D252"/>
  <c r="D251" s="1"/>
  <c r="C252"/>
  <c r="C251" s="1"/>
  <c r="E250"/>
  <c r="D250"/>
  <c r="C250"/>
  <c r="B250"/>
  <c r="E249"/>
  <c r="E248" s="1"/>
  <c r="D249"/>
  <c r="D248" s="1"/>
  <c r="C249"/>
  <c r="C248" s="1"/>
  <c r="E239"/>
  <c r="D239"/>
  <c r="C239"/>
  <c r="B239"/>
  <c r="E234"/>
  <c r="E244" s="1"/>
  <c r="D234"/>
  <c r="D244" s="1"/>
  <c r="C234"/>
  <c r="C244" s="1"/>
  <c r="B234"/>
  <c r="B244" s="1"/>
  <c r="E228"/>
  <c r="D228"/>
  <c r="C228"/>
  <c r="E210"/>
  <c r="D210"/>
  <c r="C210"/>
  <c r="B210"/>
  <c r="E205"/>
  <c r="E215" s="1"/>
  <c r="E197" s="1"/>
  <c r="D205"/>
  <c r="D215" s="1"/>
  <c r="D197" s="1"/>
  <c r="C205"/>
  <c r="C215" s="1"/>
  <c r="C197" s="1"/>
  <c r="B205"/>
  <c r="B215" s="1"/>
  <c r="B197" s="1"/>
  <c r="D199"/>
  <c r="E185"/>
  <c r="D185"/>
  <c r="C185"/>
  <c r="B185"/>
  <c r="E180"/>
  <c r="E190" s="1"/>
  <c r="E172" s="1"/>
  <c r="D180"/>
  <c r="D190" s="1"/>
  <c r="D172" s="1"/>
  <c r="C180"/>
  <c r="C190" s="1"/>
  <c r="C172" s="1"/>
  <c r="B180"/>
  <c r="E174"/>
  <c r="D174"/>
  <c r="E159"/>
  <c r="D159"/>
  <c r="C159"/>
  <c r="B159"/>
  <c r="E154"/>
  <c r="E164" s="1"/>
  <c r="E146" s="1"/>
  <c r="D154"/>
  <c r="D164" s="1"/>
  <c r="D146" s="1"/>
  <c r="C154"/>
  <c r="C164" s="1"/>
  <c r="C146" s="1"/>
  <c r="B154"/>
  <c r="B164" s="1"/>
  <c r="E148"/>
  <c r="D148"/>
  <c r="E134"/>
  <c r="D134"/>
  <c r="C134"/>
  <c r="B134"/>
  <c r="E129"/>
  <c r="E139" s="1"/>
  <c r="E121" s="1"/>
  <c r="D129"/>
  <c r="D139" s="1"/>
  <c r="D121" s="1"/>
  <c r="C129"/>
  <c r="C139" s="1"/>
  <c r="C121" s="1"/>
  <c r="B129"/>
  <c r="B139" s="1"/>
  <c r="B121" s="1"/>
  <c r="E109"/>
  <c r="D109"/>
  <c r="C109"/>
  <c r="B109"/>
  <c r="E104"/>
  <c r="E114" s="1"/>
  <c r="E96" s="1"/>
  <c r="D104"/>
  <c r="D114" s="1"/>
  <c r="D96" s="1"/>
  <c r="C104"/>
  <c r="C114" s="1"/>
  <c r="C96" s="1"/>
  <c r="B104"/>
  <c r="B114" s="1"/>
  <c r="E98"/>
  <c r="D98"/>
  <c r="C98"/>
  <c r="E84"/>
  <c r="D84"/>
  <c r="C84"/>
  <c r="B84"/>
  <c r="E79"/>
  <c r="D79"/>
  <c r="D89" s="1"/>
  <c r="D71" s="1"/>
  <c r="C79"/>
  <c r="C89" s="1"/>
  <c r="C71" s="1"/>
  <c r="B79"/>
  <c r="B89" s="1"/>
  <c r="B71" s="1"/>
  <c r="B72" s="1"/>
  <c r="E73"/>
  <c r="D73"/>
  <c r="C73"/>
  <c r="D57"/>
  <c r="E54"/>
  <c r="D54"/>
  <c r="C54"/>
  <c r="B54"/>
  <c r="E45"/>
  <c r="D45"/>
  <c r="C45"/>
  <c r="B252"/>
  <c r="B251" s="1"/>
  <c r="E42"/>
  <c r="D42"/>
  <c r="B249"/>
  <c r="B248" s="1"/>
  <c r="C39"/>
  <c r="D269" l="1"/>
  <c r="B96"/>
  <c r="B97" s="1"/>
  <c r="C274"/>
  <c r="B274"/>
  <c r="B255"/>
  <c r="B254" s="1"/>
  <c r="B190"/>
  <c r="B172" s="1"/>
  <c r="E89"/>
  <c r="E71" s="1"/>
  <c r="E74" s="1"/>
  <c r="D60"/>
  <c r="D31" s="1"/>
  <c r="C60"/>
  <c r="C247" s="1"/>
  <c r="D74"/>
  <c r="D72"/>
  <c r="E99"/>
  <c r="E97"/>
  <c r="C147"/>
  <c r="D173"/>
  <c r="D175"/>
  <c r="B226"/>
  <c r="C122"/>
  <c r="D147"/>
  <c r="D149"/>
  <c r="E175"/>
  <c r="E173"/>
  <c r="C226"/>
  <c r="C97"/>
  <c r="C100" s="1"/>
  <c r="E147"/>
  <c r="E149"/>
  <c r="C198"/>
  <c r="D226"/>
  <c r="C72"/>
  <c r="C75" s="1"/>
  <c r="C74"/>
  <c r="D99"/>
  <c r="D97"/>
  <c r="C173"/>
  <c r="D200"/>
  <c r="E226"/>
  <c r="B42"/>
  <c r="B39"/>
  <c r="E60"/>
  <c r="E31" s="1"/>
  <c r="E33" s="1"/>
  <c r="B266"/>
  <c r="C266"/>
  <c r="D266"/>
  <c r="C31" l="1"/>
  <c r="E72"/>
  <c r="D100"/>
  <c r="C99"/>
  <c r="D176"/>
  <c r="B60"/>
  <c r="B31" s="1"/>
  <c r="D150"/>
  <c r="D75"/>
  <c r="D247"/>
  <c r="D61"/>
  <c r="E227"/>
  <c r="E229"/>
  <c r="B227"/>
  <c r="D201"/>
  <c r="E150"/>
  <c r="E61"/>
  <c r="E247"/>
  <c r="D229"/>
  <c r="D246"/>
  <c r="D227"/>
  <c r="E176"/>
  <c r="C229"/>
  <c r="C246"/>
  <c r="C279" s="1"/>
  <c r="C227"/>
  <c r="E75"/>
  <c r="E100"/>
  <c r="C61"/>
  <c r="B247" l="1"/>
  <c r="C230"/>
  <c r="D230"/>
  <c r="D279"/>
  <c r="B246"/>
  <c r="E230"/>
  <c r="B61"/>
  <c r="E246"/>
  <c r="E279" s="1"/>
  <c r="B279" l="1"/>
  <c r="B134" i="13"/>
  <c r="D38" i="9" l="1"/>
  <c r="E38"/>
  <c r="C274" i="13" l="1"/>
  <c r="B274"/>
  <c r="B121"/>
  <c r="E42"/>
  <c r="C39"/>
  <c r="C38" s="1"/>
  <c r="C45"/>
  <c r="D45" s="1"/>
  <c r="E45" s="1"/>
  <c r="C42"/>
  <c r="B45"/>
  <c r="D39" l="1"/>
  <c r="D274"/>
  <c r="C275"/>
  <c r="D275"/>
  <c r="E275"/>
  <c r="C276"/>
  <c r="D276"/>
  <c r="E276"/>
  <c r="C277"/>
  <c r="D277"/>
  <c r="E277"/>
  <c r="B275"/>
  <c r="B276"/>
  <c r="B277"/>
  <c r="E209"/>
  <c r="D209"/>
  <c r="C209"/>
  <c r="B209"/>
  <c r="E204"/>
  <c r="D204"/>
  <c r="C204"/>
  <c r="C214" s="1"/>
  <c r="C196" s="1"/>
  <c r="B204"/>
  <c r="B214" s="1"/>
  <c r="B196" s="1"/>
  <c r="E184"/>
  <c r="C184"/>
  <c r="D184"/>
  <c r="B184"/>
  <c r="E179"/>
  <c r="D179"/>
  <c r="C179"/>
  <c r="B179"/>
  <c r="C56"/>
  <c r="D56"/>
  <c r="E56"/>
  <c r="B56"/>
  <c r="D38" l="1"/>
  <c r="E39"/>
  <c r="E38" s="1"/>
  <c r="D214"/>
  <c r="D196" s="1"/>
  <c r="C189"/>
  <c r="E189"/>
  <c r="E214"/>
  <c r="E196" s="1"/>
  <c r="D189"/>
  <c r="B189"/>
  <c r="B171" s="1"/>
  <c r="E272" l="1"/>
  <c r="D272"/>
  <c r="C272"/>
  <c r="B272"/>
  <c r="E271"/>
  <c r="D271"/>
  <c r="C271"/>
  <c r="B271"/>
  <c r="E270"/>
  <c r="D270"/>
  <c r="C270"/>
  <c r="B270"/>
  <c r="E269"/>
  <c r="D269"/>
  <c r="C269"/>
  <c r="B269"/>
  <c r="E268"/>
  <c r="D268"/>
  <c r="C268"/>
  <c r="B268"/>
  <c r="E267"/>
  <c r="D267"/>
  <c r="C267"/>
  <c r="B267"/>
  <c r="E266"/>
  <c r="D266"/>
  <c r="C266"/>
  <c r="B266"/>
  <c r="C265"/>
  <c r="B265"/>
  <c r="E264"/>
  <c r="D264"/>
  <c r="C264"/>
  <c r="B264"/>
  <c r="E263"/>
  <c r="D263"/>
  <c r="C263"/>
  <c r="B263"/>
  <c r="B262" s="1"/>
  <c r="E262"/>
  <c r="D262"/>
  <c r="C262"/>
  <c r="E261"/>
  <c r="D261"/>
  <c r="C261"/>
  <c r="B261"/>
  <c r="E260"/>
  <c r="D260"/>
  <c r="C260"/>
  <c r="B260"/>
  <c r="E259"/>
  <c r="D259"/>
  <c r="C259"/>
  <c r="E258"/>
  <c r="D258"/>
  <c r="C258"/>
  <c r="B258"/>
  <c r="E257"/>
  <c r="E256" s="1"/>
  <c r="D257"/>
  <c r="D256" s="1"/>
  <c r="C257"/>
  <c r="C256" s="1"/>
  <c r="B257"/>
  <c r="B256" s="1"/>
  <c r="E255"/>
  <c r="D255"/>
  <c r="C255"/>
  <c r="B255"/>
  <c r="B254"/>
  <c r="E252"/>
  <c r="D252"/>
  <c r="C252"/>
  <c r="B252"/>
  <c r="B251"/>
  <c r="E249"/>
  <c r="D249"/>
  <c r="C249"/>
  <c r="B249"/>
  <c r="B248"/>
  <c r="E238"/>
  <c r="D238"/>
  <c r="C238"/>
  <c r="B238"/>
  <c r="E233"/>
  <c r="E243" s="1"/>
  <c r="D233"/>
  <c r="C233"/>
  <c r="C243" s="1"/>
  <c r="C225" s="1"/>
  <c r="B233"/>
  <c r="B243" s="1"/>
  <c r="B225" s="1"/>
  <c r="B226" s="1"/>
  <c r="D158"/>
  <c r="C158"/>
  <c r="B158"/>
  <c r="E153"/>
  <c r="D153"/>
  <c r="C153"/>
  <c r="B153"/>
  <c r="D133"/>
  <c r="E133"/>
  <c r="C133"/>
  <c r="B133"/>
  <c r="E128"/>
  <c r="D128"/>
  <c r="C128"/>
  <c r="C138" s="1"/>
  <c r="C120" s="1"/>
  <c r="B128"/>
  <c r="E108"/>
  <c r="D108"/>
  <c r="C108"/>
  <c r="B108"/>
  <c r="E103"/>
  <c r="D103"/>
  <c r="C103"/>
  <c r="B103"/>
  <c r="E83"/>
  <c r="D83"/>
  <c r="C83"/>
  <c r="B83"/>
  <c r="E78"/>
  <c r="D78"/>
  <c r="C78"/>
  <c r="B78"/>
  <c r="E53"/>
  <c r="D53"/>
  <c r="C53"/>
  <c r="B53"/>
  <c r="E254"/>
  <c r="E253" s="1"/>
  <c r="D254"/>
  <c r="C254"/>
  <c r="C44"/>
  <c r="B44"/>
  <c r="E251"/>
  <c r="D251"/>
  <c r="C251"/>
  <c r="C250" s="1"/>
  <c r="B41"/>
  <c r="D248"/>
  <c r="D247" s="1"/>
  <c r="C248"/>
  <c r="B38"/>
  <c r="C14" i="9"/>
  <c r="D14"/>
  <c r="E14"/>
  <c r="B14"/>
  <c r="R19" i="12"/>
  <c r="S19"/>
  <c r="T19"/>
  <c r="C247" i="13" l="1"/>
  <c r="B259"/>
  <c r="B138"/>
  <c r="C163"/>
  <c r="C145" s="1"/>
  <c r="C253"/>
  <c r="D243"/>
  <c r="D225" s="1"/>
  <c r="E250"/>
  <c r="D253"/>
  <c r="D250"/>
  <c r="D163"/>
  <c r="D145" s="1"/>
  <c r="B253"/>
  <c r="E225"/>
  <c r="B247"/>
  <c r="B273"/>
  <c r="B163"/>
  <c r="B145" s="1"/>
  <c r="B113"/>
  <c r="B95" s="1"/>
  <c r="B96" s="1"/>
  <c r="C88"/>
  <c r="C70" s="1"/>
  <c r="B88"/>
  <c r="B70" s="1"/>
  <c r="B71" s="1"/>
  <c r="C113"/>
  <c r="B250"/>
  <c r="B59"/>
  <c r="E138"/>
  <c r="E120" s="1"/>
  <c r="E113"/>
  <c r="E95" s="1"/>
  <c r="E88"/>
  <c r="E70" s="1"/>
  <c r="E41"/>
  <c r="D88"/>
  <c r="D70" s="1"/>
  <c r="D138"/>
  <c r="D120" s="1"/>
  <c r="D273"/>
  <c r="C41"/>
  <c r="C273"/>
  <c r="D44"/>
  <c r="D113"/>
  <c r="D95" s="1"/>
  <c r="E265"/>
  <c r="D41"/>
  <c r="E44"/>
  <c r="E248"/>
  <c r="E247" s="1"/>
  <c r="D265"/>
  <c r="C95" l="1"/>
  <c r="B246"/>
  <c r="B30"/>
  <c r="B31" s="1"/>
  <c r="E59"/>
  <c r="C59"/>
  <c r="C246" s="1"/>
  <c r="D59"/>
  <c r="D30" s="1"/>
  <c r="D31" s="1"/>
  <c r="F9" i="4"/>
  <c r="D22"/>
  <c r="D10" s="1"/>
  <c r="E10"/>
  <c r="F10"/>
  <c r="G10"/>
  <c r="G9"/>
  <c r="E11"/>
  <c r="F11"/>
  <c r="G11"/>
  <c r="D11"/>
  <c r="C315" i="9"/>
  <c r="D315"/>
  <c r="E315"/>
  <c r="B320"/>
  <c r="C321"/>
  <c r="D321"/>
  <c r="E321"/>
  <c r="C301"/>
  <c r="D301"/>
  <c r="E301"/>
  <c r="C298"/>
  <c r="D298"/>
  <c r="E298"/>
  <c r="C295"/>
  <c r="D295"/>
  <c r="E295"/>
  <c r="C323"/>
  <c r="D323"/>
  <c r="E323"/>
  <c r="C322"/>
  <c r="D322"/>
  <c r="E322"/>
  <c r="B321"/>
  <c r="B322"/>
  <c r="B323"/>
  <c r="C318"/>
  <c r="D318"/>
  <c r="E318"/>
  <c r="C317"/>
  <c r="D317"/>
  <c r="E317"/>
  <c r="C316"/>
  <c r="D316"/>
  <c r="E316"/>
  <c r="B316"/>
  <c r="B317"/>
  <c r="B318"/>
  <c r="B315"/>
  <c r="B259"/>
  <c r="E254"/>
  <c r="E264" s="1"/>
  <c r="D254"/>
  <c r="D264" s="1"/>
  <c r="D246" s="1"/>
  <c r="C254"/>
  <c r="C264" s="1"/>
  <c r="B254"/>
  <c r="E248"/>
  <c r="E209"/>
  <c r="D209"/>
  <c r="C209"/>
  <c r="B209"/>
  <c r="E204"/>
  <c r="D204"/>
  <c r="D214" s="1"/>
  <c r="D196" s="1"/>
  <c r="C204"/>
  <c r="C214" s="1"/>
  <c r="C196" s="1"/>
  <c r="B204"/>
  <c r="C198"/>
  <c r="D155"/>
  <c r="E155"/>
  <c r="C155"/>
  <c r="B155"/>
  <c r="E150"/>
  <c r="D150"/>
  <c r="C150"/>
  <c r="B150"/>
  <c r="E144"/>
  <c r="D144"/>
  <c r="C144"/>
  <c r="E80"/>
  <c r="D81"/>
  <c r="D80" s="1"/>
  <c r="C81"/>
  <c r="C80" s="1"/>
  <c r="B80"/>
  <c r="E75"/>
  <c r="D75"/>
  <c r="C75"/>
  <c r="B75"/>
  <c r="E69"/>
  <c r="D69"/>
  <c r="C69"/>
  <c r="D60" i="13" l="1"/>
  <c r="B60"/>
  <c r="E9" i="4"/>
  <c r="B245" i="13"/>
  <c r="B278" s="1"/>
  <c r="E314" i="9"/>
  <c r="D245" i="13"/>
  <c r="D246"/>
  <c r="C30"/>
  <c r="C31" s="1"/>
  <c r="E30"/>
  <c r="E31" s="1"/>
  <c r="E214" i="9"/>
  <c r="E196" s="1"/>
  <c r="C314"/>
  <c r="D314"/>
  <c r="B264"/>
  <c r="B246" s="1"/>
  <c r="D247"/>
  <c r="C246"/>
  <c r="E246"/>
  <c r="B214"/>
  <c r="B196" s="1"/>
  <c r="B197" s="1"/>
  <c r="D199"/>
  <c r="B160"/>
  <c r="B142" s="1"/>
  <c r="B143" s="1"/>
  <c r="D160"/>
  <c r="D142" s="1"/>
  <c r="D143" s="1"/>
  <c r="E160"/>
  <c r="E142" s="1"/>
  <c r="E143" s="1"/>
  <c r="C160"/>
  <c r="C142" s="1"/>
  <c r="B85"/>
  <c r="B67" s="1"/>
  <c r="B68" s="1"/>
  <c r="E85"/>
  <c r="E67" s="1"/>
  <c r="D85"/>
  <c r="D67" s="1"/>
  <c r="C85"/>
  <c r="C67" s="1"/>
  <c r="C245" i="13" l="1"/>
  <c r="C278" s="1"/>
  <c r="C32"/>
  <c r="E32"/>
  <c r="D33"/>
  <c r="C60"/>
  <c r="D278"/>
  <c r="E60"/>
  <c r="C33"/>
  <c r="C34"/>
  <c r="E33"/>
  <c r="E34"/>
  <c r="C145" i="9"/>
  <c r="E249"/>
  <c r="E250"/>
  <c r="C143"/>
  <c r="C146" s="1"/>
  <c r="C199"/>
  <c r="C200"/>
  <c r="D145"/>
  <c r="E145"/>
  <c r="E146"/>
  <c r="E70"/>
  <c r="D68"/>
  <c r="E71" s="1"/>
  <c r="D70"/>
  <c r="C68"/>
  <c r="C71" s="1"/>
  <c r="C70"/>
  <c r="D32" i="13" l="1"/>
  <c r="D34"/>
  <c r="D146" i="9"/>
  <c r="D71"/>
  <c r="C313" l="1"/>
  <c r="D313"/>
  <c r="E313"/>
  <c r="C312"/>
  <c r="D312"/>
  <c r="E312"/>
  <c r="C310"/>
  <c r="D310"/>
  <c r="E310"/>
  <c r="C309"/>
  <c r="D309"/>
  <c r="E309"/>
  <c r="C311"/>
  <c r="B311"/>
  <c r="B313"/>
  <c r="B312"/>
  <c r="B310"/>
  <c r="B309"/>
  <c r="C307"/>
  <c r="D307"/>
  <c r="E307"/>
  <c r="C306"/>
  <c r="D306"/>
  <c r="E306"/>
  <c r="B307"/>
  <c r="B306"/>
  <c r="C304"/>
  <c r="D304"/>
  <c r="E304"/>
  <c r="C303"/>
  <c r="D303"/>
  <c r="E303"/>
  <c r="B304"/>
  <c r="B303"/>
  <c r="B301"/>
  <c r="B300"/>
  <c r="B298"/>
  <c r="B297"/>
  <c r="B295"/>
  <c r="B294"/>
  <c r="E234"/>
  <c r="C234"/>
  <c r="D182"/>
  <c r="C182"/>
  <c r="D234"/>
  <c r="B234"/>
  <c r="E229"/>
  <c r="D229"/>
  <c r="C229"/>
  <c r="B229"/>
  <c r="B239" s="1"/>
  <c r="B181"/>
  <c r="E176"/>
  <c r="D176"/>
  <c r="C176"/>
  <c r="B176"/>
  <c r="B186" s="1"/>
  <c r="B168" s="1"/>
  <c r="B169" s="1"/>
  <c r="E170"/>
  <c r="D170"/>
  <c r="C170"/>
  <c r="E130"/>
  <c r="D131"/>
  <c r="D130" s="1"/>
  <c r="C131"/>
  <c r="C130" s="1"/>
  <c r="B130"/>
  <c r="E125"/>
  <c r="D125"/>
  <c r="C125"/>
  <c r="B125"/>
  <c r="B135" s="1"/>
  <c r="B117" s="1"/>
  <c r="B118" s="1"/>
  <c r="E119"/>
  <c r="D119"/>
  <c r="C119"/>
  <c r="E105"/>
  <c r="D106"/>
  <c r="D105" s="1"/>
  <c r="C106"/>
  <c r="C105" s="1"/>
  <c r="B105"/>
  <c r="E100"/>
  <c r="D100"/>
  <c r="C100"/>
  <c r="B100"/>
  <c r="E94"/>
  <c r="D94"/>
  <c r="C94"/>
  <c r="C297"/>
  <c r="C300"/>
  <c r="E297"/>
  <c r="E300" l="1"/>
  <c r="D300"/>
  <c r="D36"/>
  <c r="D294" s="1"/>
  <c r="D293" s="1"/>
  <c r="B110"/>
  <c r="B92" s="1"/>
  <c r="B93" s="1"/>
  <c r="C181"/>
  <c r="C186" s="1"/>
  <c r="C168" s="1"/>
  <c r="C320"/>
  <c r="E181"/>
  <c r="E186" s="1"/>
  <c r="E320"/>
  <c r="D181"/>
  <c r="D186" s="1"/>
  <c r="D168" s="1"/>
  <c r="D169" s="1"/>
  <c r="D320"/>
  <c r="D297"/>
  <c r="C38"/>
  <c r="E36"/>
  <c r="E294" s="1"/>
  <c r="E293" s="1"/>
  <c r="D239"/>
  <c r="D221" s="1"/>
  <c r="D220" s="1"/>
  <c r="C239"/>
  <c r="C221" s="1"/>
  <c r="C220" s="1"/>
  <c r="E239"/>
  <c r="E135"/>
  <c r="E117" s="1"/>
  <c r="D135"/>
  <c r="D117" s="1"/>
  <c r="D118" s="1"/>
  <c r="C135"/>
  <c r="C117" s="1"/>
  <c r="C118" s="1"/>
  <c r="D110"/>
  <c r="D92" s="1"/>
  <c r="D93" s="1"/>
  <c r="E110"/>
  <c r="E92" s="1"/>
  <c r="C110"/>
  <c r="C92" s="1"/>
  <c r="D223" l="1"/>
  <c r="E223"/>
  <c r="C294"/>
  <c r="C293" s="1"/>
  <c r="D35"/>
  <c r="C171"/>
  <c r="C169"/>
  <c r="C172" s="1"/>
  <c r="E35"/>
  <c r="C35"/>
  <c r="D95"/>
  <c r="E171"/>
  <c r="E225"/>
  <c r="E120"/>
  <c r="E118"/>
  <c r="E121" s="1"/>
  <c r="D171"/>
  <c r="D224"/>
  <c r="E95"/>
  <c r="E96"/>
  <c r="E224"/>
  <c r="E169"/>
  <c r="E172" s="1"/>
  <c r="C93"/>
  <c r="C96" s="1"/>
  <c r="D120"/>
  <c r="C120"/>
  <c r="C95"/>
  <c r="C121"/>
  <c r="D121"/>
  <c r="D172" l="1"/>
  <c r="D225"/>
  <c r="D96"/>
  <c r="E319" l="1"/>
  <c r="D319"/>
  <c r="C319"/>
  <c r="B319"/>
  <c r="B314"/>
  <c r="E308"/>
  <c r="D308"/>
  <c r="C308"/>
  <c r="B308"/>
  <c r="E305"/>
  <c r="D305"/>
  <c r="C305"/>
  <c r="B305"/>
  <c r="E302"/>
  <c r="D302"/>
  <c r="C302"/>
  <c r="B302"/>
  <c r="E299"/>
  <c r="D299"/>
  <c r="C299"/>
  <c r="B299"/>
  <c r="B296"/>
  <c r="E296"/>
  <c r="D296"/>
  <c r="C296"/>
  <c r="B293"/>
  <c r="E284"/>
  <c r="D284"/>
  <c r="C284"/>
  <c r="B284"/>
  <c r="E279"/>
  <c r="D279"/>
  <c r="C279"/>
  <c r="B279"/>
  <c r="D273"/>
  <c r="C273"/>
  <c r="D53"/>
  <c r="D311" s="1"/>
  <c r="E50"/>
  <c r="D50"/>
  <c r="C50"/>
  <c r="C56" s="1"/>
  <c r="B50"/>
  <c r="B41"/>
  <c r="B38"/>
  <c r="B35"/>
  <c r="D9" i="4" s="1"/>
  <c r="E29" i="9"/>
  <c r="D29"/>
  <c r="C29"/>
  <c r="D289" l="1"/>
  <c r="E289"/>
  <c r="E271" s="1"/>
  <c r="C289"/>
  <c r="C271" s="1"/>
  <c r="B289"/>
  <c r="D56"/>
  <c r="D271"/>
  <c r="B56"/>
  <c r="B27" s="1"/>
  <c r="E53"/>
  <c r="E311" s="1"/>
  <c r="B271" l="1"/>
  <c r="C274" s="1"/>
  <c r="B292"/>
  <c r="C27"/>
  <c r="C28" s="1"/>
  <c r="C292"/>
  <c r="D27"/>
  <c r="D292"/>
  <c r="D274"/>
  <c r="E56"/>
  <c r="E292" s="1"/>
  <c r="C272"/>
  <c r="B291" l="1"/>
  <c r="B324" s="1"/>
  <c r="D291"/>
  <c r="D324" s="1"/>
  <c r="D28"/>
  <c r="B57"/>
  <c r="D30"/>
  <c r="C57"/>
  <c r="B272"/>
  <c r="C275" s="1"/>
  <c r="D57"/>
  <c r="C291"/>
  <c r="C324" s="1"/>
  <c r="D275"/>
  <c r="E27"/>
  <c r="B28"/>
  <c r="C30"/>
  <c r="E291" l="1"/>
  <c r="E324" s="1"/>
  <c r="E28"/>
  <c r="E31" s="1"/>
  <c r="D31"/>
  <c r="C31"/>
  <c r="E57"/>
  <c r="E30"/>
  <c r="D14" i="4" l="1"/>
  <c r="G38"/>
  <c r="F38"/>
  <c r="E38"/>
  <c r="D38"/>
  <c r="G26"/>
  <c r="F26"/>
  <c r="E26"/>
  <c r="D26"/>
  <c r="G14"/>
  <c r="F14"/>
  <c r="E14"/>
  <c r="D33" i="18" l="1"/>
  <c r="C33" l="1"/>
  <c r="E245" i="13"/>
  <c r="E159"/>
  <c r="E158" s="1"/>
  <c r="E163" s="1"/>
  <c r="E246" s="1"/>
  <c r="E278" s="1"/>
  <c r="E274" l="1"/>
  <c r="E273" s="1"/>
</calcChain>
</file>

<file path=xl/sharedStrings.xml><?xml version="1.0" encoding="utf-8"?>
<sst xmlns="http://schemas.openxmlformats.org/spreadsheetml/2006/main" count="1928" uniqueCount="266">
  <si>
    <t xml:space="preserve">600. Pagat </t>
  </si>
  <si>
    <t xml:space="preserve">602. Mallrat dhe shërbimet </t>
  </si>
  <si>
    <t xml:space="preserve">603. Subvencionet </t>
  </si>
  <si>
    <t xml:space="preserve">606. Transferta për familjet dhe individët </t>
  </si>
  <si>
    <t>Kodi i Programit</t>
  </si>
  <si>
    <t>Buxheti</t>
  </si>
  <si>
    <t>Parashikimi</t>
  </si>
  <si>
    <t>Përshkrimi i Programit</t>
  </si>
  <si>
    <t>Sasia</t>
  </si>
  <si>
    <t>Përshkrimi i Produktit:</t>
  </si>
  <si>
    <t>Qëllimet e Politikës së Programit</t>
  </si>
  <si>
    <t>Treguesit e Performancës në nivel Qëllimi</t>
  </si>
  <si>
    <t>Objektivi 1 i Politikës së Programit</t>
  </si>
  <si>
    <t>Treguesit e Performancës për Objektivin 1</t>
  </si>
  <si>
    <t>Njësia Matëse</t>
  </si>
  <si>
    <t>Kosto totale (në mijë lekë)</t>
  </si>
  <si>
    <t xml:space="preserve">Ndryshimi në % i Sasisë  </t>
  </si>
  <si>
    <t xml:space="preserve">Ndryshimi në % i kostos totale  </t>
  </si>
  <si>
    <t>Ndryshimi në % i kostos për njësi</t>
  </si>
  <si>
    <t>230. Aktivet e patrupëzuara</t>
  </si>
  <si>
    <t>231. Aktivet e trupëzuara</t>
  </si>
  <si>
    <t>Emërtimi i Programit Buxhetor</t>
  </si>
  <si>
    <t>…</t>
  </si>
  <si>
    <t>Kosto për njësi (në mijë lekë)</t>
  </si>
  <si>
    <t>604. Transferta të brendshme</t>
  </si>
  <si>
    <t>605. Transferta të jashtme</t>
  </si>
  <si>
    <t>Programi Buxhetor Afatmesëm</t>
  </si>
  <si>
    <t>Produkti 1</t>
  </si>
  <si>
    <t>601. Sigurimet Shoqërore dhe Shendetësore</t>
  </si>
  <si>
    <t>Produktet për Objektivin 1</t>
  </si>
  <si>
    <t>Kosto totale e produktit 1</t>
  </si>
  <si>
    <r>
      <t xml:space="preserve">Detajimi i Kostos Totale të </t>
    </r>
    <r>
      <rPr>
        <b/>
        <sz val="8"/>
        <color rgb="FFFF0000"/>
        <rFont val="Garamond"/>
        <family val="1"/>
      </rPr>
      <t>Produktit 1</t>
    </r>
    <r>
      <rPr>
        <b/>
        <sz val="8"/>
        <color theme="1"/>
        <rFont val="Garamond"/>
        <family val="1"/>
      </rPr>
      <t xml:space="preserve"> sipas Artikujve Ekonomikë</t>
    </r>
  </si>
  <si>
    <t>Kontroll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</si>
  <si>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1 </t>
    </r>
    <r>
      <rPr>
        <b/>
        <sz val="8"/>
        <color theme="1"/>
        <rFont val="Garamond"/>
        <family val="1"/>
      </rPr>
      <t>sipas Artikujve Ekonomikë</t>
    </r>
  </si>
  <si>
    <t>Rrjeshti"Kontroll" shërben për të kontrolluar nëse është bërë ndonjë gabim llogjikë. Ai kontrollon që totati I kostos së produktit është I bararabartë me totalin e kostos së produktit sipas artikujve ekonomik. Në rast se ky total nuk është në rregull, formula gjeneron automatikisht mesazhin "Error", duke ju paralajmëruar që është bërë një gabim.</t>
  </si>
  <si>
    <t>Drejtori i Drejtorise Ekonomike/Finances/Nepunesi Zbatues</t>
  </si>
  <si>
    <t>Emri</t>
  </si>
  <si>
    <t>Nenshkrimi</t>
  </si>
  <si>
    <t>Data</t>
  </si>
  <si>
    <t>Koordinatori i GMS/ Nepunesi Autorizues</t>
  </si>
  <si>
    <t>Sqarime</t>
  </si>
  <si>
    <t>Programet Buxhetore</t>
  </si>
  <si>
    <t>Emërtimi i Njësisë së Qeverisjes Qendrore</t>
  </si>
  <si>
    <t>Kodi i Njësisë së Qeverisjes Qendrore</t>
  </si>
  <si>
    <t>Emërtesa e Programit Buxhetor 1</t>
  </si>
  <si>
    <t>Kodi I Programit</t>
  </si>
  <si>
    <t>Kodi i Grupit</t>
  </si>
  <si>
    <t>Emri i Grupit</t>
  </si>
  <si>
    <t>Artikujt</t>
  </si>
  <si>
    <t>Paga (600-601)</t>
  </si>
  <si>
    <t>Korente të Tjera (602-606)</t>
  </si>
  <si>
    <t>Kapitale (230-232) Të Brendshme</t>
  </si>
  <si>
    <t>Kapitale (230-232) Të Huaja</t>
  </si>
  <si>
    <t>Jashtë-buxhetore</t>
  </si>
  <si>
    <t>Totali</t>
  </si>
  <si>
    <t>Emri i Programit</t>
  </si>
  <si>
    <t>Kodi i projektit</t>
  </si>
  <si>
    <t>Data e fillimit dhe përfundimit</t>
  </si>
  <si>
    <t xml:space="preserve">Totali i shpenzimeve të investimeve kapitale të projektit *
</t>
  </si>
  <si>
    <t>Progresi financiar ndaj Kostos Totale (%)**</t>
  </si>
  <si>
    <t>Totali i shpenzimeve të investimeve kapitale(të gjitha burimet)*</t>
  </si>
  <si>
    <t>Buxheti i  Shtetit*</t>
  </si>
  <si>
    <t>Investim i Huaj</t>
  </si>
  <si>
    <t>Fond Jashtë-buxhetor*</t>
  </si>
  <si>
    <t>Lidhje me shpenzimet operative buxhetore***</t>
  </si>
  <si>
    <t>Burimi i investimit të huaj</t>
  </si>
  <si>
    <t>Statusi i Projektit****</t>
  </si>
  <si>
    <t xml:space="preserve">Kredi </t>
  </si>
  <si>
    <t>Grant</t>
  </si>
  <si>
    <t>6 (9+12+15+18)</t>
  </si>
  <si>
    <t>7 (10+13+16+19)</t>
  </si>
  <si>
    <t>8 (11+14+17+20)</t>
  </si>
  <si>
    <t>Totali për programin</t>
  </si>
  <si>
    <t>Programi 2</t>
  </si>
  <si>
    <t>Të gjitha shpenzimet në mijë Lek</t>
  </si>
  <si>
    <t>*Nuk përfshin shpenzimet operative.</t>
  </si>
  <si>
    <t>**Plotësohet periudha kohore kur është vlerësuar Progresi i  zbatimit të projektit aktual.</t>
  </si>
  <si>
    <t>***Përfshin të gjitha shpenzimet e tjera përveç investimeve kapitale, që kërkohen nga Buxheti i Shtetit për funksionimin dhe mirëmbajtjen e aktivitetit/aseteve që lindin nga investimi. Lidhja me shpenzimet operative duhet të reflektohet gjithashtu në buxhetin që dorëzojnë ministritë e linjës pranë MoFE.</t>
  </si>
  <si>
    <t>***Manuali udhëzues për regjistrimin e statusit të projektit është pjesë e shtojces 2 të udhëzimit standard të përgatitjes së PBA</t>
  </si>
  <si>
    <t>Renditja sipas prioritetit*</t>
  </si>
  <si>
    <t>Titulli  i projektit</t>
  </si>
  <si>
    <t>Kodi i Projektit</t>
  </si>
  <si>
    <t xml:space="preserve">Totali i shpenzimeve të investimeve kapitale të projektit **
</t>
  </si>
  <si>
    <t>Totali i shpenzimeve të investimeve kapitale(të gjitha burimet)**</t>
  </si>
  <si>
    <t>Buxheti i Shtetit**</t>
  </si>
  <si>
    <t>Fond Jashtë-buxhetor**</t>
  </si>
  <si>
    <t>*Renditja e projekteve sipas rëndësisë dhe dobishmërisë së tyre ndaj interesit kombëtar.</t>
  </si>
  <si>
    <t>**Nuk përfshin shpenzimet operative.</t>
  </si>
  <si>
    <t>FORMATI 6: SHPENZIMET PËR PROJEKTET E REJA TË INVESTIMEVE</t>
  </si>
  <si>
    <t>FORMATI 5: SHPENZIMET PËR FINANCIMIN E POLITIKAVE EKZISTUESE PËR PROJEKTET NË VAZHDIM</t>
  </si>
  <si>
    <t>Titulli i projektit</t>
  </si>
  <si>
    <t>FORMATI 1: MISIONI I NJËSISË SË QEVERISJES QENDRORE</t>
  </si>
  <si>
    <r>
      <t xml:space="preserve">FORMATI 4: Alokimi i Tavaneve </t>
    </r>
    <r>
      <rPr>
        <b/>
        <sz val="14"/>
        <color rgb="FFFF0000"/>
        <rFont val="Garamond"/>
        <family val="1"/>
      </rPr>
      <t xml:space="preserve">për financimin e politikave ekzistuese </t>
    </r>
    <r>
      <rPr>
        <b/>
        <sz val="14"/>
        <rFont val="Garamond"/>
        <family val="1"/>
      </rPr>
      <t>per Programet</t>
    </r>
  </si>
  <si>
    <t>Shpenzimet Kapitale</t>
  </si>
  <si>
    <t>Kategoria 1: Shpenzimet Administrative Kapitale</t>
  </si>
  <si>
    <t xml:space="preserve">230. Aktive të patrupëzuara </t>
  </si>
  <si>
    <t xml:space="preserve">231. Aktive të trupëzuara </t>
  </si>
  <si>
    <t>Kategoria 2: Shpenzimet për projekte investimesh</t>
  </si>
  <si>
    <t xml:space="preserve">Shpenzimet Korrente* </t>
  </si>
  <si>
    <t>Shpenzimet Kapitale***</t>
  </si>
  <si>
    <t>Kodi i Projektit të Investimeve****</t>
  </si>
  <si>
    <t>Totali i shpenzimeve të Programit sipas produkteve*****</t>
  </si>
  <si>
    <t>Totali i shpenzimeve të Programit sipas artikujve*****</t>
  </si>
  <si>
    <t>Titullari i Institucionit / Ministri</t>
  </si>
  <si>
    <t>Drejtuesi i Ekipit të Menaxhimit të Programit</t>
  </si>
  <si>
    <t>Buxheti 2020-2022</t>
  </si>
  <si>
    <t>2020-2022</t>
  </si>
  <si>
    <t>Kapitulli 01</t>
  </si>
  <si>
    <t>Kapitulli 05</t>
  </si>
  <si>
    <t>Kodi i Projektit sipas listes se investimeve</t>
  </si>
  <si>
    <t>Kapitull 02</t>
  </si>
  <si>
    <t>Kapitulli 03</t>
  </si>
  <si>
    <t>Kapitulli 04</t>
  </si>
  <si>
    <t>Produkti 2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</si>
  <si>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2 </t>
    </r>
    <r>
      <rPr>
        <b/>
        <sz val="8"/>
        <color theme="1"/>
        <rFont val="Garamond"/>
        <family val="1"/>
      </rPr>
      <t>sipas Artikujve Ekonomikë</t>
    </r>
  </si>
  <si>
    <t>Kosto totale e produkti 2</t>
  </si>
  <si>
    <t>Kapitull 05</t>
  </si>
  <si>
    <t>Kapitulli 02</t>
  </si>
  <si>
    <t>PBA 2020 - 2022</t>
  </si>
  <si>
    <t xml:space="preserve">KESHILLI I LARTE GJYQESOR </t>
  </si>
  <si>
    <t>29</t>
  </si>
  <si>
    <t>Buxheti Gjyqesor</t>
  </si>
  <si>
    <t>Planifikim, Menaxhim, Administrim</t>
  </si>
  <si>
    <t xml:space="preserve">Naureda Llagami </t>
  </si>
  <si>
    <t xml:space="preserve">Rudin Baqli </t>
  </si>
  <si>
    <t>01110</t>
  </si>
  <si>
    <t>Ky program synon ofrimin efikas të shërbimeve dhe funksionim më të mirë të gjykatave, nëpërmjet mbështetjes buxhetore të shërbimeve gjyqësore dhe përmirësimit të infrastrukturës, me qëllim sjelljen e tyre në parametrat dhe cilësinë e performancës së ngjashme me vendet e BE.</t>
  </si>
  <si>
    <t>Realizimi i proceseve gjyqesore nga gjyqtaret dhe stafi mbeshtetes</t>
  </si>
  <si>
    <t>18AE004</t>
  </si>
  <si>
    <t>m2</t>
  </si>
  <si>
    <t>M290087</t>
  </si>
  <si>
    <t>M290066</t>
  </si>
  <si>
    <t>Siperfaqe godine e rikonstruktuar</t>
  </si>
  <si>
    <t>Produkti 3</t>
  </si>
  <si>
    <t>18AD801</t>
  </si>
  <si>
    <t>Mobilje te blera</t>
  </si>
  <si>
    <t>Produkti 4</t>
  </si>
  <si>
    <t>18AD802</t>
  </si>
  <si>
    <t>Elemente sigurie per gjykatat</t>
  </si>
  <si>
    <t>cope</t>
  </si>
  <si>
    <t>nr. institucionesh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</si>
  <si>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3 </t>
    </r>
    <r>
      <rPr>
        <b/>
        <sz val="8"/>
        <color theme="1"/>
        <rFont val="Garamond"/>
        <family val="1"/>
      </rPr>
      <t>sipas Artikujve Ekonomikë</t>
    </r>
  </si>
  <si>
    <t>Kosto totale e produkti 3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</si>
  <si>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4 </t>
    </r>
    <r>
      <rPr>
        <b/>
        <sz val="8"/>
        <color theme="1"/>
        <rFont val="Garamond"/>
        <family val="1"/>
      </rPr>
      <t>sipas Artikujve Ekonomikë</t>
    </r>
  </si>
  <si>
    <t>Kosto totale e produkti 4</t>
  </si>
  <si>
    <t>Produkti 5</t>
  </si>
  <si>
    <t>18AD803</t>
  </si>
  <si>
    <t>Pajisje te tjera ne funksion te aktivitetit te gjykatave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</si>
  <si>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5 </t>
    </r>
    <r>
      <rPr>
        <b/>
        <sz val="8"/>
        <color theme="1"/>
        <rFont val="Garamond"/>
        <family val="1"/>
      </rPr>
      <t>sipas Artikujve Ekonomikë</t>
    </r>
  </si>
  <si>
    <t>Kosto totale e produkti 5</t>
  </si>
  <si>
    <t>Produkti 6</t>
  </si>
  <si>
    <t>M290075</t>
  </si>
  <si>
    <t>Blerje mjetesh motorike</t>
  </si>
  <si>
    <t>Produkti 7</t>
  </si>
  <si>
    <t>M290068</t>
  </si>
  <si>
    <t>03310</t>
  </si>
  <si>
    <t>Çeshtje te gjykuara</t>
  </si>
  <si>
    <t>Ofrimi efikas i sherbimeve dhe pune me e mire ne gjykatat e 3 niveleve</t>
  </si>
  <si>
    <t>Rritja e nivelit te sherbimit te ofruar nepermjet nje sistemi funksional, efikas, te mireadministruar dhe qe funksionon ne shkallen me te larte te integritetit</t>
  </si>
  <si>
    <t>Orendi / Pajisje / mjete</t>
  </si>
  <si>
    <t xml:space="preserve">Blerje pajisje dhe mobilje per zyra dhe salla gjyqi </t>
  </si>
  <si>
    <t>Kosto totale e produkti 1</t>
  </si>
  <si>
    <t>Instalimi I elementeve te sigurise ne gjykata</t>
  </si>
  <si>
    <t xml:space="preserve">Blerje Pajisje  </t>
  </si>
  <si>
    <t>18AD804</t>
  </si>
  <si>
    <t>Blerje pajisje elekronike per gjykatat</t>
  </si>
  <si>
    <t xml:space="preserve">Mjete Levizese </t>
  </si>
  <si>
    <t>Blerje automjete dhe motrocikleta per gjykatat</t>
  </si>
  <si>
    <t xml:space="preserve">nr. mjetesh motorike </t>
  </si>
  <si>
    <t>Rikonstruksine</t>
  </si>
  <si>
    <t xml:space="preserve">Projekt zbatimi per godina </t>
  </si>
  <si>
    <t xml:space="preserve">Numer projektesh </t>
  </si>
  <si>
    <t xml:space="preserve">Ndertim godine e re gjykate </t>
  </si>
  <si>
    <t xml:space="preserve">Godina te rikonstrukturuara </t>
  </si>
  <si>
    <t xml:space="preserve">Nr. Instritucioni </t>
  </si>
  <si>
    <t>Misioni i Këshillit të Lartë Gjyqësor është të ndërtojë, udhëheqë dhe qeverisë një gjyqësor me performancë të lartë, që kërkon ekselencë dhe meriton besimin e publikut</t>
  </si>
  <si>
    <t xml:space="preserve">Buxheti Gjyqesor </t>
  </si>
  <si>
    <t>Planifikim, Menaxhim, Administrim…..</t>
  </si>
  <si>
    <r>
      <t xml:space="preserve">Detajimi i Kostos Totale të </t>
    </r>
    <r>
      <rPr>
        <b/>
        <sz val="8"/>
        <color rgb="FFFF0000"/>
        <rFont val="Garamond"/>
        <family val="1"/>
      </rPr>
      <t>Produktit 6</t>
    </r>
    <r>
      <rPr>
        <b/>
        <sz val="8"/>
        <color theme="1"/>
        <rFont val="Garamond"/>
        <family val="1"/>
      </rPr>
      <t xml:space="preserve"> sipas Artikujve Ekonomikë</t>
    </r>
  </si>
  <si>
    <t>Kosto totale e produktit 6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</si>
  <si>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7 </t>
    </r>
    <r>
      <rPr>
        <b/>
        <sz val="8"/>
        <color theme="1"/>
        <rFont val="Garamond"/>
        <family val="1"/>
      </rPr>
      <t>sipas Artikujve Ekonomikë</t>
    </r>
  </si>
  <si>
    <t>Kosto totale e produkti 7</t>
  </si>
  <si>
    <t>Produkti 8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</si>
  <si>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8 </t>
    </r>
    <r>
      <rPr>
        <b/>
        <sz val="8"/>
        <color theme="1"/>
        <rFont val="Garamond"/>
        <family val="1"/>
      </rPr>
      <t>sipas Artikujve Ekonomikë</t>
    </r>
  </si>
  <si>
    <t>Kosto totale e produkti 8</t>
  </si>
  <si>
    <t>Produkti 9</t>
  </si>
  <si>
    <r>
      <t xml:space="preserve">Detajimi i Kostos Totale të </t>
    </r>
    <r>
      <rPr>
        <b/>
        <sz val="8"/>
        <color rgb="FFFF0000"/>
        <rFont val="Garamond"/>
        <family val="1"/>
      </rPr>
      <t>Produktit 9</t>
    </r>
    <r>
      <rPr>
        <b/>
        <sz val="8"/>
        <color theme="1"/>
        <rFont val="Garamond"/>
        <family val="1"/>
      </rPr>
      <t xml:space="preserve"> sipas Artikujve Ekonomikë</t>
    </r>
  </si>
  <si>
    <t>Kosto totale e produktit 9</t>
  </si>
  <si>
    <t>Programi 1 Buxheti Gjyqesor (03310)</t>
  </si>
  <si>
    <t>Blerje pajisje</t>
  </si>
  <si>
    <t>1 shkurt 2020- 30 nentor 2022</t>
  </si>
  <si>
    <t>Paisje te tjera ne funksion te aktivitetit te gjykatave</t>
  </si>
  <si>
    <t>Godina te rikonstruktuara</t>
  </si>
  <si>
    <t>Programi Buxheti Gjyqesor - 03310</t>
  </si>
  <si>
    <t>Ndertim godine</t>
  </si>
  <si>
    <t>2021-2022</t>
  </si>
  <si>
    <t>1 shkurt 2020- 30 nentor 2020</t>
  </si>
  <si>
    <t xml:space="preserve">Luljeta Laze </t>
  </si>
  <si>
    <t>Pushteti Gjyqesor</t>
  </si>
  <si>
    <t xml:space="preserve">Ky program synon garantimin e funksionimit normal te aktivitetit te Keshillit te Larte Gjyqesor, duke forcuar pavaresine, efikasitetin, transparencen me qellim qe gjyqesori te meritoje besimin e publikut </t>
  </si>
  <si>
    <t xml:space="preserve">Permiresimi i sistemi gjyqesor nepermjet vendimmarrjes se Keshillit lidhur me miratimin e akteve nenligjore ne zbatim te ligjeve qe perbejne paketen e reformes ne drejtesi si dhe sigurimin e burimeve dhe kapaciteteve financiare te nevojshme </t>
  </si>
  <si>
    <t xml:space="preserve">Numri i vendimeve te marra nga KLGJ-ja </t>
  </si>
  <si>
    <t>Perqindja e stafit administrativ dhe administrativ gjyqesor te rekrutuar</t>
  </si>
  <si>
    <t>Perqindja e gjykatave te audituara</t>
  </si>
  <si>
    <t xml:space="preserve">Miraton aktet nenligjore ne zbatim te ligjeve, miraton akte per rregullimin e procedurave te brendshme te keshillit, emeron, shkarkon dhe promovon magjistratet, vendos masa disiplinore per shkarkim, miraton rregulla te detajuara per funksionimin e administrates se KLGJ-se </t>
  </si>
  <si>
    <t xml:space="preserve">numer vendimesh </t>
  </si>
  <si>
    <t>Pajisje te blera</t>
  </si>
  <si>
    <t>M630001</t>
  </si>
  <si>
    <t>Pajisje te reja zyrash, kompjutera, printera, fotokopje, shtim dhe zevendesim asetesh</t>
  </si>
  <si>
    <t>Produkti 2 (ish ZABGJ)</t>
  </si>
  <si>
    <t>Pajisje elektronike</t>
  </si>
  <si>
    <t xml:space="preserve">Blerje pajisjesh elektronike </t>
  </si>
  <si>
    <t xml:space="preserve">cope </t>
  </si>
  <si>
    <t xml:space="preserve">poste pune </t>
  </si>
  <si>
    <t xml:space="preserve">Elemente sigurie </t>
  </si>
  <si>
    <t xml:space="preserve">Instalimi I elementeve te sigurise </t>
  </si>
  <si>
    <r>
      <t xml:space="preserve">Detajimi i Kostos Totale të </t>
    </r>
    <r>
      <rPr>
        <b/>
        <sz val="8"/>
        <color rgb="FFFF0000"/>
        <rFont val="Garamond"/>
        <family val="1"/>
      </rPr>
      <t xml:space="preserve">Produktit 6 </t>
    </r>
    <r>
      <rPr>
        <b/>
        <sz val="8"/>
        <color theme="1"/>
        <rFont val="Garamond"/>
        <family val="1"/>
      </rPr>
      <t>sipas Artikujve Ekonomikë</t>
    </r>
  </si>
  <si>
    <t>Kosto totale e produkti 6</t>
  </si>
  <si>
    <t xml:space="preserve">Rikonstruksion </t>
  </si>
  <si>
    <t>M630008</t>
  </si>
  <si>
    <t>Produkti 7 (ish KLD)</t>
  </si>
  <si>
    <t>Rikonstruksion i godines</t>
  </si>
  <si>
    <r>
      <t xml:space="preserve">Detajimi i Kostos Totale të </t>
    </r>
    <r>
      <rPr>
        <b/>
        <sz val="8"/>
        <color rgb="FFFF0000"/>
        <rFont val="Garamond"/>
        <family val="1"/>
      </rPr>
      <t>Produktit 7</t>
    </r>
    <r>
      <rPr>
        <b/>
        <sz val="8"/>
        <color theme="1"/>
        <rFont val="Garamond"/>
        <family val="1"/>
      </rPr>
      <t xml:space="preserve"> sipas Artikujve Ekonomikë</t>
    </r>
  </si>
  <si>
    <t>Kosto totale e produktit 7</t>
  </si>
  <si>
    <t>Blerje pajisje elekronike per KLGJ</t>
  </si>
  <si>
    <t xml:space="preserve">Blerje pajisje dhe mobilje per zyra </t>
  </si>
  <si>
    <t>M290072</t>
  </si>
  <si>
    <t>Programi Planifikim Menaxhim Administrim  01110</t>
  </si>
  <si>
    <t>Misioni i Njësisë së Qeverisjes Qendrore</t>
  </si>
  <si>
    <t>Emërtesa e Programit Buxhetor 2</t>
  </si>
  <si>
    <t>Rikonstruksione</t>
  </si>
  <si>
    <t>Përmirësimi i ofrimit të shërbimeve, përmes novacionit dhe forcimit të strukturave dhe sistemeve të teknologjisë që zhvillojnë koherencën, efikasitetin dhe efektshmërinë institucionale</t>
  </si>
  <si>
    <t>Sisteme të teknologjisë së informacionit, brenda standardeve ndërkombëtare</t>
  </si>
  <si>
    <t>nr çështjesh</t>
  </si>
  <si>
    <t>Rekrutimi i stafit sipas organigramës së KLGJ-së.</t>
  </si>
  <si>
    <t>Akte të miratuara nga mbledhja plenare e KLGJ-së.</t>
  </si>
  <si>
    <t xml:space="preserve">Instalimi i elementeve te sigurise </t>
  </si>
  <si>
    <t xml:space="preserve">nr institucionesh </t>
  </si>
  <si>
    <t>nr institucionesh</t>
  </si>
  <si>
    <t xml:space="preserve">Buxheti i miratuar për 2019
</t>
  </si>
  <si>
    <t>Infrastrukturë e përmirësuar (ndërtesa, mjedise pune)</t>
  </si>
  <si>
    <t>Instalimi i elementeve te sigurise ne gjykata</t>
  </si>
  <si>
    <t>Ndertim godine  e re</t>
  </si>
  <si>
    <t xml:space="preserve">Rikonstruksion I plote I godines se gjykates </t>
  </si>
  <si>
    <t xml:space="preserve">Nr. Institucioni </t>
  </si>
  <si>
    <t xml:space="preserve">Rikonstruktion i pjesshem, nderhyrje permiresuese dhe pershtatje ambienti ne gjykata </t>
  </si>
  <si>
    <t xml:space="preserve">Ky program synon garantimin e funksionimit normal të aktivitetit të Këshillit të Lartë Gjyqësor, duke forcuar pavarësinë, efikasitetin, transparencën me qëllim që gjyqësori të meritojë besimin e publikut </t>
  </si>
  <si>
    <t xml:space="preserve">Përmirësimi i sistemit gjyqësor nëpërmjet vendimmarrjes së Këshillit lidhur me miratimin e akteve nënligjore në zbatim të ligjeve që përbëjnë paketën e reformës në drejtësi si dhe sigurimin e burimeve dhe kapaciteteve financiare të nevojshme </t>
  </si>
  <si>
    <t xml:space="preserve">“Vendosja e standardeve të larta të kapaciteteve njerëzore dhe institucionale të tij dhe përmirësimi i përformancës së gjyqësorit në të tre nivelet”. </t>
  </si>
  <si>
    <t>Ofrimi efikas i shërbimeve dhe punë më e mirë në gjykatat e 3 niveleve</t>
  </si>
  <si>
    <t>Rritja e nivelit të sherbimit të ofruar nëpermjet një sistemi funksional, efikas, të mirëadministruar dhe që funksionon në shkallën më të lartë të integritetit</t>
  </si>
  <si>
    <t xml:space="preserve">Blerje pajisje elektronike </t>
  </si>
  <si>
    <t xml:space="preserve">Blerje automjete </t>
  </si>
  <si>
    <t>Rikonstruksion godine</t>
  </si>
  <si>
    <t xml:space="preserve">Infrastrukturë e përmirësuar (ndërtesa, mjedise pune) </t>
  </si>
  <si>
    <t xml:space="preserve">Pajisje te tjera te domosdoshme per  gjykatat </t>
  </si>
  <si>
    <t>Pajisje te tjera te domosdoshme per  gjykatat</t>
  </si>
  <si>
    <t xml:space="preserve">Produkti 1 </t>
  </si>
  <si>
    <t>Produkti 2 (ZABGJ)</t>
  </si>
  <si>
    <t>Produkti 1 (KLD)</t>
  </si>
  <si>
    <t xml:space="preserve">Hartimi Projekti </t>
  </si>
  <si>
    <t>Hartimi Projekti</t>
  </si>
  <si>
    <t>Magjistrate dhe ndihmes ligjore te vleresuar kundrejt totalit te kerkesave</t>
  </si>
  <si>
    <t>Numri i magjistrateve te emeruar  kundrejt vendeve vakant</t>
  </si>
  <si>
    <t xml:space="preserve">FORMAT 2: FORMATI STANDARD I PËRGATITJES SË KËRKESAVE BUXHETORE PBA 2020-2022 </t>
  </si>
  <si>
    <t>01.08.2019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</si>
</sst>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%"/>
    <numFmt numFmtId="165" formatCode="#,##0.0"/>
    <numFmt numFmtId="166" formatCode="_(* #,##0_);_(* \(#,##0\);_(* &quot;-&quot;??_);_(@_)"/>
    <numFmt numFmtId="167" formatCode="_-* #,##0.00_L_e_k_-;\-* #,##0.00_L_e_k_-;_-* &quot;-&quot;??_L_e_k_-;_-@_-"/>
    <numFmt numFmtId="168" formatCode="_-* #,##0_L_e_k_-;\-* #,##0_L_e_k_-;_-* &quot;-&quot;??_L_e_k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aramond"/>
      <family val="1"/>
    </font>
    <font>
      <sz val="8"/>
      <color theme="1"/>
      <name val="Garamond"/>
      <family val="1"/>
    </font>
    <font>
      <b/>
      <sz val="9"/>
      <color theme="1"/>
      <name val="Garamond"/>
      <family val="1"/>
    </font>
    <font>
      <i/>
      <sz val="8"/>
      <color theme="1"/>
      <name val="Garamond"/>
      <family val="1"/>
    </font>
    <font>
      <sz val="9"/>
      <color theme="1"/>
      <name val="Garamond"/>
      <family val="1"/>
    </font>
    <font>
      <b/>
      <sz val="8"/>
      <color theme="1"/>
      <name val="Garamond"/>
      <family val="1"/>
    </font>
    <font>
      <sz val="10"/>
      <name val="Arial"/>
      <family val="2"/>
    </font>
    <font>
      <i/>
      <sz val="9"/>
      <color theme="1"/>
      <name val="Garamond"/>
      <family val="1"/>
    </font>
    <font>
      <b/>
      <sz val="10"/>
      <color theme="1"/>
      <name val="Garamond"/>
      <family val="1"/>
    </font>
    <font>
      <i/>
      <sz val="9"/>
      <color theme="1"/>
      <name val="Calibri"/>
      <family val="2"/>
      <scheme val="minor"/>
    </font>
    <font>
      <b/>
      <sz val="8"/>
      <color rgb="FFFF0000"/>
      <name val="Garamond"/>
      <family val="1"/>
    </font>
    <font>
      <b/>
      <i/>
      <sz val="9"/>
      <color rgb="FFFF0000"/>
      <name val="Garamond"/>
      <family val="1"/>
    </font>
    <font>
      <b/>
      <sz val="9"/>
      <color rgb="FFFF0000"/>
      <name val="Garamond"/>
      <family val="1"/>
    </font>
    <font>
      <b/>
      <i/>
      <sz val="9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8"/>
      <name val="Arial"/>
      <family val="2"/>
    </font>
    <font>
      <b/>
      <sz val="12"/>
      <color theme="1"/>
      <name val="Garamond"/>
      <family val="1"/>
    </font>
    <font>
      <b/>
      <sz val="11"/>
      <color rgb="FFFF0000"/>
      <name val="Calibri"/>
      <family val="2"/>
      <scheme val="minor"/>
    </font>
    <font>
      <b/>
      <sz val="9"/>
      <name val="Garamond"/>
      <family val="1"/>
    </font>
    <font>
      <b/>
      <sz val="8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4"/>
      <name val="Garamond"/>
      <family val="1"/>
    </font>
    <font>
      <b/>
      <sz val="14"/>
      <color rgb="FFFF0000"/>
      <name val="Garamond"/>
      <family val="1"/>
    </font>
    <font>
      <b/>
      <sz val="14"/>
      <color theme="1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4"/>
      <name val="Garamond"/>
      <family val="1"/>
    </font>
    <font>
      <sz val="7"/>
      <color theme="1"/>
      <name val="Garamond"/>
      <family val="1"/>
    </font>
    <font>
      <sz val="12"/>
      <color theme="4"/>
      <name val="Garamond"/>
      <family val="1"/>
    </font>
    <font>
      <sz val="12"/>
      <color theme="1"/>
      <name val="Garamond"/>
      <family val="1"/>
    </font>
    <font>
      <sz val="14"/>
      <color theme="1"/>
      <name val="Garamond"/>
      <family val="1"/>
    </font>
    <font>
      <b/>
      <sz val="16"/>
      <color theme="4"/>
      <name val="Garamond"/>
      <family val="1"/>
    </font>
    <font>
      <sz val="16"/>
      <color theme="4"/>
      <name val="Garamond"/>
      <family val="1"/>
    </font>
    <font>
      <sz val="16"/>
      <color theme="1"/>
      <name val="Garamond"/>
      <family val="1"/>
    </font>
    <font>
      <i/>
      <sz val="16"/>
      <color theme="1"/>
      <name val="Garamond"/>
      <family val="1"/>
    </font>
    <font>
      <b/>
      <i/>
      <sz val="16"/>
      <color rgb="FFFF000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b/>
      <i/>
      <sz val="16"/>
      <name val="Garamond"/>
      <family val="1"/>
    </font>
    <font>
      <i/>
      <sz val="14"/>
      <name val="Garamond"/>
      <family val="1"/>
    </font>
    <font>
      <b/>
      <sz val="12"/>
      <color theme="3"/>
      <name val="Garamond"/>
      <family val="1"/>
    </font>
    <font>
      <b/>
      <i/>
      <sz val="14"/>
      <color rgb="FFFF0000"/>
      <name val="Garamond"/>
      <family val="1"/>
    </font>
    <font>
      <sz val="8"/>
      <name val="Garamond"/>
      <family val="1"/>
    </font>
    <font>
      <sz val="8"/>
      <color theme="1"/>
      <name val="Calibri"/>
      <family val="2"/>
      <scheme val="minor"/>
    </font>
    <font>
      <i/>
      <sz val="9"/>
      <color rgb="FFFF0000"/>
      <name val="Garamond"/>
      <family val="1"/>
    </font>
    <font>
      <b/>
      <sz val="12"/>
      <color theme="1"/>
      <name val="Garamond"/>
      <family val="1"/>
      <charset val="238"/>
    </font>
    <font>
      <sz val="12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9"/>
      <name val="Garamond"/>
      <family val="1"/>
      <charset val="238"/>
    </font>
    <font>
      <b/>
      <sz val="12"/>
      <name val="Garamond"/>
      <family val="1"/>
      <charset val="238"/>
    </font>
    <font>
      <b/>
      <i/>
      <sz val="8"/>
      <color theme="1"/>
      <name val="Garamond"/>
      <family val="1"/>
    </font>
    <font>
      <b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E74B5"/>
      </left>
      <right/>
      <top style="medium">
        <color rgb="FF2E74B5"/>
      </top>
      <bottom style="medium">
        <color rgb="FF2E74B5"/>
      </bottom>
      <diagonal/>
    </border>
    <border>
      <left/>
      <right/>
      <top style="medium">
        <color rgb="FF2E74B5"/>
      </top>
      <bottom style="medium">
        <color rgb="FF2E74B5"/>
      </bottom>
      <diagonal/>
    </border>
    <border>
      <left/>
      <right/>
      <top style="medium">
        <color rgb="FF2E74B5"/>
      </top>
      <bottom/>
      <diagonal/>
    </border>
    <border>
      <left/>
      <right/>
      <top/>
      <bottom style="medium">
        <color rgb="FF2E74B5"/>
      </bottom>
      <diagonal/>
    </border>
    <border>
      <left/>
      <right style="medium">
        <color rgb="FF2E74B5"/>
      </right>
      <top style="medium">
        <color rgb="FF2E74B5"/>
      </top>
      <bottom style="medium">
        <color rgb="FF2E74B5"/>
      </bottom>
      <diagonal/>
    </border>
    <border>
      <left/>
      <right style="medium">
        <color rgb="FF2E74B5"/>
      </right>
      <top/>
      <bottom style="medium">
        <color rgb="FF2E74B5"/>
      </bottom>
      <diagonal/>
    </border>
    <border>
      <left style="medium">
        <color rgb="FF2E74B5"/>
      </left>
      <right style="medium">
        <color rgb="FF2E74B5"/>
      </right>
      <top/>
      <bottom style="medium">
        <color rgb="FF2E74B5"/>
      </bottom>
      <diagonal/>
    </border>
    <border>
      <left/>
      <right style="medium">
        <color rgb="FF2E74B5"/>
      </right>
      <top/>
      <bottom/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/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 style="medium">
        <color rgb="FF2E74B5"/>
      </bottom>
      <diagonal/>
    </border>
    <border>
      <left style="medium">
        <color rgb="FF2E74B5"/>
      </left>
      <right/>
      <top style="medium">
        <color rgb="FF2E74B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medium">
        <color indexed="6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2E74B5"/>
      </left>
      <right style="medium">
        <color rgb="FF2E74B5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11">
    <xf numFmtId="0" fontId="0" fillId="0" borderId="0" xfId="0"/>
    <xf numFmtId="0" fontId="22" fillId="0" borderId="16" xfId="0" applyFont="1" applyBorder="1" applyAlignment="1">
      <alignment horizontal="left" vertical="center" wrapText="1" inden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left" vertical="center" wrapText="1"/>
    </xf>
    <xf numFmtId="4" fontId="0" fillId="0" borderId="0" xfId="0" applyNumberFormat="1"/>
    <xf numFmtId="3" fontId="19" fillId="33" borderId="16" xfId="0" applyNumberFormat="1" applyFont="1" applyFill="1" applyBorder="1" applyAlignment="1">
      <alignment horizontal="center" vertical="center" wrapText="1"/>
    </xf>
    <xf numFmtId="3" fontId="19" fillId="33" borderId="15" xfId="0" applyNumberFormat="1" applyFont="1" applyFill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3" fontId="0" fillId="0" borderId="0" xfId="0" applyNumberFormat="1"/>
    <xf numFmtId="0" fontId="25" fillId="0" borderId="16" xfId="0" applyFont="1" applyBorder="1" applyAlignment="1">
      <alignment horizontal="left" vertical="center" wrapText="1" indent="1"/>
    </xf>
    <xf numFmtId="3" fontId="21" fillId="0" borderId="15" xfId="0" applyNumberFormat="1" applyFont="1" applyBorder="1" applyAlignment="1">
      <alignment horizontal="center" vertical="center"/>
    </xf>
    <xf numFmtId="0" fontId="20" fillId="34" borderId="16" xfId="0" applyFont="1" applyFill="1" applyBorder="1" applyAlignment="1">
      <alignment vertical="center" wrapText="1"/>
    </xf>
    <xf numFmtId="0" fontId="26" fillId="34" borderId="19" xfId="0" applyFont="1" applyFill="1" applyBorder="1" applyAlignment="1">
      <alignment vertical="center" wrapText="1"/>
    </xf>
    <xf numFmtId="0" fontId="26" fillId="33" borderId="19" xfId="0" applyFont="1" applyFill="1" applyBorder="1" applyAlignment="1">
      <alignment horizontal="left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left" vertical="center" wrapText="1"/>
    </xf>
    <xf numFmtId="3" fontId="23" fillId="0" borderId="15" xfId="0" applyNumberFormat="1" applyFont="1" applyBorder="1" applyAlignment="1">
      <alignment horizontal="center" vertical="center"/>
    </xf>
    <xf numFmtId="0" fontId="30" fillId="35" borderId="16" xfId="0" applyFont="1" applyFill="1" applyBorder="1" applyAlignment="1">
      <alignment vertical="center" wrapText="1"/>
    </xf>
    <xf numFmtId="3" fontId="23" fillId="35" borderId="15" xfId="0" applyNumberFormat="1" applyFont="1" applyFill="1" applyBorder="1" applyAlignment="1">
      <alignment horizontal="center" vertical="center"/>
    </xf>
    <xf numFmtId="0" fontId="30" fillId="36" borderId="16" xfId="0" applyFont="1" applyFill="1" applyBorder="1" applyAlignment="1">
      <alignment vertical="center" wrapText="1"/>
    </xf>
    <xf numFmtId="3" fontId="23" fillId="36" borderId="15" xfId="0" applyNumberFormat="1" applyFont="1" applyFill="1" applyBorder="1" applyAlignment="1">
      <alignment horizontal="center" vertical="center"/>
    </xf>
    <xf numFmtId="0" fontId="34" fillId="33" borderId="19" xfId="0" applyFont="1" applyFill="1" applyBorder="1" applyAlignment="1">
      <alignment horizontal="left" vertical="center" wrapText="1"/>
    </xf>
    <xf numFmtId="0" fontId="32" fillId="35" borderId="0" xfId="0" applyFont="1" applyFill="1"/>
    <xf numFmtId="0" fontId="0" fillId="35" borderId="0" xfId="0" applyFill="1"/>
    <xf numFmtId="0" fontId="20" fillId="0" borderId="0" xfId="0" applyFont="1" applyBorder="1" applyAlignment="1">
      <alignment horizontal="left" vertical="center" wrapText="1" indent="1"/>
    </xf>
    <xf numFmtId="3" fontId="19" fillId="0" borderId="0" xfId="0" applyNumberFormat="1" applyFont="1" applyBorder="1" applyAlignment="1">
      <alignment horizontal="center" vertical="center"/>
    </xf>
    <xf numFmtId="0" fontId="36" fillId="0" borderId="21" xfId="0" applyFont="1" applyBorder="1"/>
    <xf numFmtId="0" fontId="36" fillId="0" borderId="23" xfId="0" applyFont="1" applyBorder="1"/>
    <xf numFmtId="0" fontId="36" fillId="0" borderId="24" xfId="0" applyFont="1" applyBorder="1"/>
    <xf numFmtId="0" fontId="36" fillId="0" borderId="26" xfId="0" applyFont="1" applyBorder="1"/>
    <xf numFmtId="0" fontId="36" fillId="0" borderId="28" xfId="0" applyFont="1" applyBorder="1"/>
    <xf numFmtId="0" fontId="36" fillId="0" borderId="29" xfId="0" applyFont="1" applyBorder="1"/>
    <xf numFmtId="0" fontId="34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34" fillId="35" borderId="19" xfId="0" applyFont="1" applyFill="1" applyBorder="1" applyAlignment="1">
      <alignment horizontal="left" vertical="center" wrapText="1"/>
    </xf>
    <xf numFmtId="0" fontId="34" fillId="35" borderId="19" xfId="0" applyFont="1" applyFill="1" applyBorder="1" applyAlignment="1">
      <alignment horizontal="center" vertical="center" wrapText="1"/>
    </xf>
    <xf numFmtId="0" fontId="39" fillId="35" borderId="36" xfId="0" applyFont="1" applyFill="1" applyBorder="1"/>
    <xf numFmtId="0" fontId="38" fillId="35" borderId="36" xfId="0" applyFont="1" applyFill="1" applyBorder="1" applyAlignment="1">
      <alignment horizontal="center"/>
    </xf>
    <xf numFmtId="49" fontId="38" fillId="35" borderId="36" xfId="0" applyNumberFormat="1" applyFont="1" applyFill="1" applyBorder="1" applyAlignment="1">
      <alignment horizontal="center"/>
    </xf>
    <xf numFmtId="165" fontId="39" fillId="35" borderId="36" xfId="0" applyNumberFormat="1" applyFont="1" applyFill="1" applyBorder="1"/>
    <xf numFmtId="0" fontId="18" fillId="33" borderId="0" xfId="44" applyFont="1" applyFill="1"/>
    <xf numFmtId="0" fontId="18" fillId="0" borderId="0" xfId="44" applyFont="1"/>
    <xf numFmtId="0" fontId="45" fillId="33" borderId="0" xfId="44" applyFont="1" applyFill="1"/>
    <xf numFmtId="0" fontId="45" fillId="0" borderId="0" xfId="44" applyFont="1"/>
    <xf numFmtId="0" fontId="18" fillId="33" borderId="0" xfId="44" applyFont="1" applyFill="1" applyAlignment="1">
      <alignment vertical="center"/>
    </xf>
    <xf numFmtId="0" fontId="18" fillId="0" borderId="0" xfId="44" applyFont="1" applyAlignment="1">
      <alignment vertical="center"/>
    </xf>
    <xf numFmtId="0" fontId="46" fillId="33" borderId="0" xfId="44" applyFont="1" applyFill="1" applyAlignment="1">
      <alignment horizontal="center" vertical="center"/>
    </xf>
    <xf numFmtId="0" fontId="46" fillId="0" borderId="0" xfId="44" applyFont="1" applyAlignment="1">
      <alignment horizontal="center" vertical="center"/>
    </xf>
    <xf numFmtId="0" fontId="47" fillId="0" borderId="0" xfId="44" applyFont="1"/>
    <xf numFmtId="0" fontId="50" fillId="33" borderId="0" xfId="44" applyFont="1" applyFill="1"/>
    <xf numFmtId="0" fontId="51" fillId="0" borderId="0" xfId="44" applyFont="1"/>
    <xf numFmtId="0" fontId="51" fillId="33" borderId="0" xfId="44" applyFont="1" applyFill="1"/>
    <xf numFmtId="0" fontId="52" fillId="33" borderId="0" xfId="44" applyFont="1" applyFill="1"/>
    <xf numFmtId="0" fontId="52" fillId="33" borderId="0" xfId="44" applyFont="1" applyFill="1" applyAlignment="1">
      <alignment vertical="center"/>
    </xf>
    <xf numFmtId="0" fontId="52" fillId="33" borderId="0" xfId="44" applyFont="1" applyFill="1" applyAlignment="1">
      <alignment horizontal="center" vertical="center"/>
    </xf>
    <xf numFmtId="0" fontId="52" fillId="0" borderId="34" xfId="44" applyFont="1" applyBorder="1"/>
    <xf numFmtId="0" fontId="52" fillId="0" borderId="0" xfId="44" applyFont="1"/>
    <xf numFmtId="0" fontId="52" fillId="35" borderId="0" xfId="44" applyFont="1" applyFill="1"/>
    <xf numFmtId="0" fontId="56" fillId="33" borderId="0" xfId="44" applyFont="1" applyFill="1"/>
    <xf numFmtId="0" fontId="40" fillId="37" borderId="39" xfId="44" applyFont="1" applyFill="1" applyBorder="1" applyAlignment="1">
      <alignment vertical="center" wrapText="1"/>
    </xf>
    <xf numFmtId="0" fontId="41" fillId="37" borderId="39" xfId="44" applyFont="1" applyFill="1" applyBorder="1"/>
    <xf numFmtId="0" fontId="48" fillId="33" borderId="0" xfId="44" applyFont="1" applyFill="1"/>
    <xf numFmtId="0" fontId="59" fillId="33" borderId="0" xfId="44" applyFont="1" applyFill="1"/>
    <xf numFmtId="0" fontId="53" fillId="35" borderId="0" xfId="44" applyFont="1" applyFill="1"/>
    <xf numFmtId="0" fontId="60" fillId="35" borderId="35" xfId="44" applyFont="1" applyFill="1" applyBorder="1"/>
    <xf numFmtId="0" fontId="0" fillId="33" borderId="0" xfId="0" applyFill="1"/>
    <xf numFmtId="0" fontId="40" fillId="33" borderId="0" xfId="0" applyFont="1" applyFill="1"/>
    <xf numFmtId="0" fontId="33" fillId="33" borderId="0" xfId="0" applyFont="1" applyFill="1"/>
    <xf numFmtId="0" fontId="37" fillId="33" borderId="0" xfId="0" applyFont="1" applyFill="1"/>
    <xf numFmtId="0" fontId="39" fillId="33" borderId="36" xfId="0" applyFont="1" applyFill="1" applyBorder="1"/>
    <xf numFmtId="0" fontId="39" fillId="33" borderId="0" xfId="0" applyFont="1" applyFill="1"/>
    <xf numFmtId="0" fontId="38" fillId="33" borderId="0" xfId="0" applyFont="1" applyFill="1"/>
    <xf numFmtId="0" fontId="38" fillId="33" borderId="0" xfId="0" applyFont="1" applyFill="1" applyBorder="1"/>
    <xf numFmtId="0" fontId="39" fillId="33" borderId="0" xfId="0" applyFont="1" applyFill="1" applyBorder="1"/>
    <xf numFmtId="0" fontId="38" fillId="33" borderId="33" xfId="0" applyFont="1" applyFill="1" applyBorder="1"/>
    <xf numFmtId="0" fontId="39" fillId="33" borderId="36" xfId="0" applyFont="1" applyFill="1" applyBorder="1" applyAlignment="1">
      <alignment horizontal="center"/>
    </xf>
    <xf numFmtId="0" fontId="38" fillId="33" borderId="36" xfId="0" applyFont="1" applyFill="1" applyBorder="1"/>
    <xf numFmtId="165" fontId="38" fillId="33" borderId="36" xfId="0" applyNumberFormat="1" applyFont="1" applyFill="1" applyBorder="1"/>
    <xf numFmtId="0" fontId="36" fillId="33" borderId="23" xfId="0" applyFont="1" applyFill="1" applyBorder="1"/>
    <xf numFmtId="0" fontId="36" fillId="33" borderId="24" xfId="0" applyFont="1" applyFill="1" applyBorder="1"/>
    <xf numFmtId="0" fontId="36" fillId="33" borderId="21" xfId="0" applyFont="1" applyFill="1" applyBorder="1"/>
    <xf numFmtId="0" fontId="36" fillId="33" borderId="26" xfId="0" applyFont="1" applyFill="1" applyBorder="1"/>
    <xf numFmtId="0" fontId="36" fillId="33" borderId="28" xfId="0" applyFont="1" applyFill="1" applyBorder="1"/>
    <xf numFmtId="0" fontId="54" fillId="33" borderId="37" xfId="44" applyFont="1" applyFill="1" applyBorder="1"/>
    <xf numFmtId="0" fontId="52" fillId="33" borderId="38" xfId="44" applyFont="1" applyFill="1" applyBorder="1"/>
    <xf numFmtId="0" fontId="19" fillId="33" borderId="16" xfId="0" applyFont="1" applyFill="1" applyBorder="1" applyAlignment="1">
      <alignment horizontal="center" vertical="center" wrapText="1"/>
    </xf>
    <xf numFmtId="0" fontId="35" fillId="0" borderId="0" xfId="0" applyFont="1"/>
    <xf numFmtId="3" fontId="21" fillId="33" borderId="15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9" fontId="19" fillId="0" borderId="15" xfId="43" applyFont="1" applyBorder="1" applyAlignment="1">
      <alignment horizontal="center" vertical="center"/>
    </xf>
    <xf numFmtId="164" fontId="19" fillId="0" borderId="15" xfId="43" applyNumberFormat="1" applyFont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center" vertical="center" wrapText="1"/>
    </xf>
    <xf numFmtId="3" fontId="21" fillId="0" borderId="15" xfId="0" applyNumberFormat="1" applyFont="1" applyFill="1" applyBorder="1" applyAlignment="1">
      <alignment horizontal="center" vertical="center"/>
    </xf>
    <xf numFmtId="3" fontId="19" fillId="0" borderId="15" xfId="0" applyNumberFormat="1" applyFont="1" applyFill="1" applyBorder="1" applyAlignment="1">
      <alignment horizontal="center" vertical="center"/>
    </xf>
    <xf numFmtId="9" fontId="28" fillId="34" borderId="19" xfId="0" applyNumberFormat="1" applyFont="1" applyFill="1" applyBorder="1" applyAlignment="1">
      <alignment horizontal="center" vertical="center" wrapText="1"/>
    </xf>
    <xf numFmtId="0" fontId="29" fillId="0" borderId="49" xfId="0" applyFont="1" applyBorder="1" applyAlignment="1">
      <alignment horizontal="left" vertical="center" wrapText="1" indent="1"/>
    </xf>
    <xf numFmtId="0" fontId="28" fillId="34" borderId="19" xfId="0" applyFont="1" applyFill="1" applyBorder="1" applyAlignment="1">
      <alignment vertical="center" wrapText="1"/>
    </xf>
    <xf numFmtId="0" fontId="19" fillId="34" borderId="11" xfId="0" applyFont="1" applyFill="1" applyBorder="1" applyAlignment="1">
      <alignment vertical="center"/>
    </xf>
    <xf numFmtId="0" fontId="19" fillId="34" borderId="14" xfId="0" applyFont="1" applyFill="1" applyBorder="1" applyAlignment="1">
      <alignment vertical="center"/>
    </xf>
    <xf numFmtId="0" fontId="19" fillId="33" borderId="16" xfId="0" applyFont="1" applyFill="1" applyBorder="1" applyAlignment="1">
      <alignment horizontal="center" vertical="center" wrapText="1"/>
    </xf>
    <xf numFmtId="0" fontId="56" fillId="37" borderId="39" xfId="44" applyFont="1" applyFill="1" applyBorder="1" applyAlignment="1">
      <alignment horizontal="center" vertical="center"/>
    </xf>
    <xf numFmtId="0" fontId="56" fillId="37" borderId="39" xfId="44" applyFont="1" applyFill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vertical="center" wrapText="1"/>
    </xf>
    <xf numFmtId="3" fontId="38" fillId="33" borderId="36" xfId="0" applyNumberFormat="1" applyFont="1" applyFill="1" applyBorder="1"/>
    <xf numFmtId="0" fontId="19" fillId="0" borderId="16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63" fillId="0" borderId="16" xfId="0" applyFont="1" applyBorder="1" applyAlignment="1">
      <alignment horizontal="left" vertical="center" wrapText="1" indent="1"/>
    </xf>
    <xf numFmtId="0" fontId="29" fillId="0" borderId="16" xfId="0" applyFont="1" applyBorder="1" applyAlignment="1">
      <alignment horizontal="left" vertical="center" wrapText="1" indent="1"/>
    </xf>
    <xf numFmtId="0" fontId="67" fillId="39" borderId="34" xfId="44" applyFont="1" applyFill="1" applyBorder="1" applyAlignment="1">
      <alignment horizontal="justify" vertical="center"/>
    </xf>
    <xf numFmtId="0" fontId="68" fillId="39" borderId="34" xfId="44" applyFont="1" applyFill="1" applyBorder="1" applyAlignment="1">
      <alignment horizontal="justify" vertical="center"/>
    </xf>
    <xf numFmtId="0" fontId="68" fillId="39" borderId="34" xfId="44" applyFont="1" applyFill="1" applyBorder="1" applyAlignment="1">
      <alignment horizontal="center" vertical="center"/>
    </xf>
    <xf numFmtId="0" fontId="64" fillId="0" borderId="34" xfId="44" applyFont="1" applyBorder="1" applyAlignment="1">
      <alignment horizontal="center" vertical="center"/>
    </xf>
    <xf numFmtId="168" fontId="64" fillId="0" borderId="34" xfId="46" applyNumberFormat="1" applyFont="1" applyBorder="1" applyAlignment="1">
      <alignment vertical="center" wrapText="1"/>
    </xf>
    <xf numFmtId="168" fontId="52" fillId="33" borderId="0" xfId="44" applyNumberFormat="1" applyFont="1" applyFill="1"/>
    <xf numFmtId="166" fontId="18" fillId="33" borderId="0" xfId="44" applyNumberFormat="1" applyFont="1" applyFill="1"/>
    <xf numFmtId="0" fontId="64" fillId="0" borderId="34" xfId="44" applyFont="1" applyBorder="1" applyAlignment="1">
      <alignment horizontal="left" vertical="center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9" fontId="61" fillId="0" borderId="15" xfId="43" applyFont="1" applyFill="1" applyBorder="1" applyAlignment="1">
      <alignment horizontal="center" vertical="center"/>
    </xf>
    <xf numFmtId="9" fontId="61" fillId="0" borderId="15" xfId="0" applyNumberFormat="1" applyFont="1" applyFill="1" applyBorder="1" applyAlignment="1">
      <alignment horizontal="center" vertical="center"/>
    </xf>
    <xf numFmtId="9" fontId="19" fillId="0" borderId="15" xfId="0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horizontal="left" vertical="center" wrapText="1" indent="1"/>
    </xf>
    <xf numFmtId="3" fontId="21" fillId="0" borderId="13" xfId="0" applyNumberFormat="1" applyFont="1" applyBorder="1" applyAlignment="1">
      <alignment horizontal="center" vertical="center"/>
    </xf>
    <xf numFmtId="0" fontId="41" fillId="37" borderId="39" xfId="44" applyFont="1" applyFill="1" applyBorder="1" applyAlignment="1">
      <alignment horizontal="center" vertical="center" wrapText="1"/>
    </xf>
    <xf numFmtId="0" fontId="41" fillId="37" borderId="39" xfId="44" applyFont="1" applyFill="1" applyBorder="1" applyAlignment="1">
      <alignment horizontal="center" vertical="center"/>
    </xf>
    <xf numFmtId="0" fontId="40" fillId="37" borderId="53" xfId="44" applyFont="1" applyFill="1" applyBorder="1" applyAlignment="1">
      <alignment vertical="center" wrapText="1"/>
    </xf>
    <xf numFmtId="0" fontId="41" fillId="37" borderId="53" xfId="44" applyFont="1" applyFill="1" applyBorder="1"/>
    <xf numFmtId="0" fontId="43" fillId="0" borderId="21" xfId="44" applyFont="1" applyBorder="1" applyAlignment="1">
      <alignment horizontal="justify" vertical="center" wrapText="1"/>
    </xf>
    <xf numFmtId="0" fontId="49" fillId="0" borderId="21" xfId="44" applyFont="1" applyBorder="1"/>
    <xf numFmtId="166" fontId="64" fillId="0" borderId="21" xfId="45" applyNumberFormat="1" applyFont="1" applyBorder="1" applyAlignment="1">
      <alignment horizontal="center"/>
    </xf>
    <xf numFmtId="166" fontId="48" fillId="0" borderId="21" xfId="45" applyNumberFormat="1" applyFont="1" applyBorder="1"/>
    <xf numFmtId="166" fontId="49" fillId="0" borderId="21" xfId="45" applyNumberFormat="1" applyFont="1" applyBorder="1"/>
    <xf numFmtId="166" fontId="66" fillId="0" borderId="21" xfId="45" applyNumberFormat="1" applyFont="1" applyBorder="1"/>
    <xf numFmtId="0" fontId="41" fillId="37" borderId="57" xfId="44" applyFont="1" applyFill="1" applyBorder="1" applyAlignment="1">
      <alignment horizontal="center" vertical="center" wrapText="1"/>
    </xf>
    <xf numFmtId="0" fontId="41" fillId="37" borderId="58" xfId="44" applyFont="1" applyFill="1" applyBorder="1" applyAlignment="1">
      <alignment horizontal="center" vertical="center"/>
    </xf>
    <xf numFmtId="0" fontId="41" fillId="37" borderId="59" xfId="44" applyFont="1" applyFill="1" applyBorder="1" applyAlignment="1">
      <alignment horizontal="justify" vertical="center" wrapText="1"/>
    </xf>
    <xf numFmtId="0" fontId="41" fillId="37" borderId="60" xfId="44" applyFont="1" applyFill="1" applyBorder="1"/>
    <xf numFmtId="0" fontId="58" fillId="35" borderId="61" xfId="44" applyFont="1" applyFill="1" applyBorder="1" applyAlignment="1">
      <alignment horizontal="justify" vertical="center" wrapText="1"/>
    </xf>
    <xf numFmtId="166" fontId="49" fillId="0" borderId="26" xfId="45" applyNumberFormat="1" applyFont="1" applyBorder="1"/>
    <xf numFmtId="0" fontId="49" fillId="0" borderId="28" xfId="44" applyFont="1" applyBorder="1"/>
    <xf numFmtId="166" fontId="66" fillId="0" borderId="28" xfId="45" applyNumberFormat="1" applyFont="1" applyBorder="1"/>
    <xf numFmtId="166" fontId="49" fillId="0" borderId="28" xfId="45" applyNumberFormat="1" applyFont="1" applyBorder="1"/>
    <xf numFmtId="166" fontId="49" fillId="0" borderId="29" xfId="45" applyNumberFormat="1" applyFont="1" applyBorder="1"/>
    <xf numFmtId="0" fontId="41" fillId="37" borderId="57" xfId="44" applyFont="1" applyFill="1" applyBorder="1" applyAlignment="1">
      <alignment horizontal="justify" vertical="center" wrapText="1"/>
    </xf>
    <xf numFmtId="0" fontId="41" fillId="37" borderId="58" xfId="44" applyFont="1" applyFill="1" applyBorder="1"/>
    <xf numFmtId="0" fontId="19" fillId="33" borderId="16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1" fontId="19" fillId="33" borderId="16" xfId="0" applyNumberFormat="1" applyFont="1" applyFill="1" applyBorder="1" applyAlignment="1">
      <alignment horizontal="center" vertical="center" wrapText="1"/>
    </xf>
    <xf numFmtId="9" fontId="19" fillId="33" borderId="15" xfId="0" applyNumberFormat="1" applyFont="1" applyFill="1" applyBorder="1" applyAlignment="1">
      <alignment horizontal="center" vertical="center" wrapText="1"/>
    </xf>
    <xf numFmtId="0" fontId="49" fillId="0" borderId="64" xfId="44" applyFont="1" applyBorder="1"/>
    <xf numFmtId="166" fontId="66" fillId="0" borderId="64" xfId="45" applyNumberFormat="1" applyFont="1" applyBorder="1"/>
    <xf numFmtId="166" fontId="49" fillId="0" borderId="64" xfId="45" applyNumberFormat="1" applyFont="1" applyBorder="1"/>
    <xf numFmtId="166" fontId="49" fillId="0" borderId="65" xfId="45" applyNumberFormat="1" applyFont="1" applyBorder="1"/>
    <xf numFmtId="0" fontId="58" fillId="35" borderId="66" xfId="44" applyFont="1" applyFill="1" applyBorder="1" applyAlignment="1">
      <alignment horizontal="justify" vertical="center" wrapText="1"/>
    </xf>
    <xf numFmtId="0" fontId="43" fillId="0" borderId="67" xfId="44" applyFont="1" applyBorder="1" applyAlignment="1">
      <alignment horizontal="justify" vertical="center" wrapText="1"/>
    </xf>
    <xf numFmtId="166" fontId="64" fillId="0" borderId="67" xfId="45" applyNumberFormat="1" applyFont="1" applyBorder="1" applyAlignment="1">
      <alignment horizontal="center"/>
    </xf>
    <xf numFmtId="166" fontId="48" fillId="0" borderId="67" xfId="45" applyNumberFormat="1" applyFont="1" applyBorder="1"/>
    <xf numFmtId="166" fontId="49" fillId="0" borderId="67" xfId="45" applyNumberFormat="1" applyFont="1" applyBorder="1"/>
    <xf numFmtId="166" fontId="49" fillId="0" borderId="68" xfId="45" applyNumberFormat="1" applyFont="1" applyBorder="1"/>
    <xf numFmtId="0" fontId="18" fillId="33" borderId="21" xfId="44" applyFont="1" applyFill="1" applyBorder="1"/>
    <xf numFmtId="0" fontId="18" fillId="0" borderId="21" xfId="44" applyFont="1" applyBorder="1"/>
    <xf numFmtId="3" fontId="39" fillId="37" borderId="53" xfId="44" applyNumberFormat="1" applyFont="1" applyFill="1" applyBorder="1"/>
    <xf numFmtId="166" fontId="34" fillId="0" borderId="21" xfId="45" applyNumberFormat="1" applyFont="1" applyBorder="1"/>
    <xf numFmtId="166" fontId="34" fillId="0" borderId="21" xfId="44" applyNumberFormat="1" applyFont="1" applyBorder="1" applyAlignment="1">
      <alignment horizontal="justify" vertical="center" wrapText="1"/>
    </xf>
    <xf numFmtId="166" fontId="34" fillId="0" borderId="67" xfId="45" applyNumberFormat="1" applyFont="1" applyBorder="1"/>
    <xf numFmtId="166" fontId="39" fillId="37" borderId="39" xfId="45" applyNumberFormat="1" applyFont="1" applyFill="1" applyBorder="1" applyAlignment="1">
      <alignment vertical="center" wrapText="1"/>
    </xf>
    <xf numFmtId="0" fontId="49" fillId="0" borderId="69" xfId="44" applyFont="1" applyBorder="1"/>
    <xf numFmtId="0" fontId="49" fillId="0" borderId="71" xfId="44" applyFont="1" applyBorder="1"/>
    <xf numFmtId="0" fontId="49" fillId="0" borderId="72" xfId="44" applyFont="1" applyBorder="1"/>
    <xf numFmtId="166" fontId="39" fillId="37" borderId="53" xfId="44" applyNumberFormat="1" applyFont="1" applyFill="1" applyBorder="1" applyAlignment="1">
      <alignment vertical="center" wrapText="1"/>
    </xf>
    <xf numFmtId="0" fontId="38" fillId="0" borderId="21" xfId="44" applyFont="1" applyFill="1" applyBorder="1" applyAlignment="1">
      <alignment horizontal="justify" vertical="center" wrapText="1"/>
    </xf>
    <xf numFmtId="0" fontId="48" fillId="0" borderId="21" xfId="44" applyFont="1" applyFill="1" applyBorder="1" applyAlignment="1">
      <alignment horizontal="justify" vertical="center" wrapText="1"/>
    </xf>
    <xf numFmtId="0" fontId="65" fillId="0" borderId="70" xfId="44" applyFont="1" applyFill="1" applyBorder="1"/>
    <xf numFmtId="0" fontId="38" fillId="0" borderId="61" xfId="44" applyFont="1" applyFill="1" applyBorder="1" applyAlignment="1">
      <alignment horizontal="justify" vertical="center" wrapText="1"/>
    </xf>
    <xf numFmtId="0" fontId="65" fillId="0" borderId="21" xfId="44" applyFont="1" applyFill="1" applyBorder="1"/>
    <xf numFmtId="0" fontId="38" fillId="0" borderId="63" xfId="44" applyFont="1" applyFill="1" applyBorder="1" applyAlignment="1">
      <alignment horizontal="justify" vertical="center" wrapText="1"/>
    </xf>
    <xf numFmtId="0" fontId="48" fillId="0" borderId="64" xfId="44" applyFont="1" applyFill="1" applyBorder="1" applyAlignment="1">
      <alignment horizontal="justify" vertical="center" wrapText="1"/>
    </xf>
    <xf numFmtId="0" fontId="38" fillId="0" borderId="62" xfId="44" applyFont="1" applyFill="1" applyBorder="1" applyAlignment="1">
      <alignment horizontal="justify" vertical="center" wrapText="1"/>
    </xf>
    <xf numFmtId="0" fontId="48" fillId="0" borderId="28" xfId="44" applyFont="1" applyFill="1" applyBorder="1" applyAlignment="1">
      <alignment horizontal="justify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3" fontId="69" fillId="0" borderId="15" xfId="0" applyNumberFormat="1" applyFont="1" applyBorder="1" applyAlignment="1">
      <alignment horizontal="center" vertical="center"/>
    </xf>
    <xf numFmtId="3" fontId="69" fillId="34" borderId="15" xfId="0" applyNumberFormat="1" applyFont="1" applyFill="1" applyBorder="1" applyAlignment="1">
      <alignment horizontal="center" vertical="center"/>
    </xf>
    <xf numFmtId="0" fontId="36" fillId="0" borderId="73" xfId="0" applyFont="1" applyBorder="1"/>
    <xf numFmtId="0" fontId="36" fillId="0" borderId="61" xfId="0" applyFont="1" applyBorder="1"/>
    <xf numFmtId="0" fontId="36" fillId="0" borderId="62" xfId="0" applyFont="1" applyBorder="1"/>
    <xf numFmtId="0" fontId="19" fillId="33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61" fillId="33" borderId="15" xfId="43" applyFont="1" applyFill="1" applyBorder="1" applyAlignment="1">
      <alignment horizontal="center" vertical="center"/>
    </xf>
    <xf numFmtId="9" fontId="61" fillId="33" borderId="15" xfId="0" applyNumberFormat="1" applyFont="1" applyFill="1" applyBorder="1" applyAlignment="1">
      <alignment horizontal="center" vertical="center"/>
    </xf>
    <xf numFmtId="3" fontId="19" fillId="33" borderId="74" xfId="0" applyNumberFormat="1" applyFont="1" applyFill="1" applyBorder="1" applyAlignment="1">
      <alignment horizontal="center" vertical="center" wrapText="1"/>
    </xf>
    <xf numFmtId="166" fontId="19" fillId="33" borderId="16" xfId="45" applyNumberFormat="1" applyFont="1" applyFill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33" borderId="22" xfId="0" applyFont="1" applyFill="1" applyBorder="1" applyAlignment="1">
      <alignment horizontal="center" vertical="center" wrapText="1"/>
    </xf>
    <xf numFmtId="0" fontId="36" fillId="33" borderId="25" xfId="0" applyFont="1" applyFill="1" applyBorder="1" applyAlignment="1">
      <alignment horizontal="center" vertical="center" wrapText="1"/>
    </xf>
    <xf numFmtId="0" fontId="36" fillId="33" borderId="27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34" fillId="35" borderId="11" xfId="0" applyFont="1" applyFill="1" applyBorder="1" applyAlignment="1">
      <alignment horizontal="center" vertical="center" wrapText="1"/>
    </xf>
    <xf numFmtId="0" fontId="34" fillId="35" borderId="14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/>
    </xf>
    <xf numFmtId="49" fontId="26" fillId="33" borderId="11" xfId="0" applyNumberFormat="1" applyFont="1" applyFill="1" applyBorder="1" applyAlignment="1">
      <alignment horizontal="center" vertical="center"/>
    </xf>
    <xf numFmtId="49" fontId="26" fillId="33" borderId="14" xfId="0" applyNumberFormat="1" applyFont="1" applyFill="1" applyBorder="1" applyAlignment="1">
      <alignment horizontal="center" vertical="center"/>
    </xf>
    <xf numFmtId="0" fontId="43" fillId="33" borderId="2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9" fontId="19" fillId="34" borderId="11" xfId="0" applyNumberFormat="1" applyFont="1" applyFill="1" applyBorder="1" applyAlignment="1">
      <alignment horizontal="center" vertical="center"/>
    </xf>
    <xf numFmtId="9" fontId="19" fillId="34" borderId="14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9" fontId="23" fillId="34" borderId="10" xfId="0" applyNumberFormat="1" applyFont="1" applyFill="1" applyBorder="1" applyAlignment="1">
      <alignment horizontal="center" vertical="center"/>
    </xf>
    <xf numFmtId="9" fontId="23" fillId="34" borderId="12" xfId="0" applyNumberFormat="1" applyFont="1" applyFill="1" applyBorder="1" applyAlignment="1">
      <alignment horizontal="center" vertical="center"/>
    </xf>
    <xf numFmtId="9" fontId="23" fillId="34" borderId="11" xfId="0" applyNumberFormat="1" applyFont="1" applyFill="1" applyBorder="1" applyAlignment="1">
      <alignment horizontal="center" vertical="center"/>
    </xf>
    <xf numFmtId="9" fontId="23" fillId="34" borderId="14" xfId="0" applyNumberFormat="1" applyFont="1" applyFill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0" fontId="26" fillId="34" borderId="11" xfId="0" applyFont="1" applyFill="1" applyBorder="1" applyAlignment="1">
      <alignment horizontal="center" vertical="center"/>
    </xf>
    <xf numFmtId="0" fontId="26" fillId="34" borderId="14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31" fillId="35" borderId="50" xfId="0" applyFont="1" applyFill="1" applyBorder="1" applyAlignment="1">
      <alignment horizontal="left" vertical="top" wrapText="1"/>
    </xf>
    <xf numFmtId="0" fontId="27" fillId="35" borderId="51" xfId="0" applyFont="1" applyFill="1" applyBorder="1" applyAlignment="1">
      <alignment horizontal="left" vertical="top" wrapText="1"/>
    </xf>
    <xf numFmtId="0" fontId="27" fillId="35" borderId="52" xfId="0" applyFont="1" applyFill="1" applyBorder="1" applyAlignment="1">
      <alignment horizontal="left" vertical="top" wrapText="1"/>
    </xf>
    <xf numFmtId="0" fontId="61" fillId="33" borderId="10" xfId="0" applyFont="1" applyFill="1" applyBorder="1" applyAlignment="1">
      <alignment horizontal="center" vertical="center" wrapText="1"/>
    </xf>
    <xf numFmtId="0" fontId="61" fillId="33" borderId="11" xfId="0" applyFont="1" applyFill="1" applyBorder="1" applyAlignment="1">
      <alignment horizontal="center" vertical="center" wrapText="1"/>
    </xf>
    <xf numFmtId="0" fontId="61" fillId="33" borderId="1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3" fillId="34" borderId="11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/>
    </xf>
    <xf numFmtId="49" fontId="18" fillId="33" borderId="10" xfId="0" applyNumberFormat="1" applyFont="1" applyFill="1" applyBorder="1" applyAlignment="1">
      <alignment horizontal="center" vertical="center"/>
    </xf>
    <xf numFmtId="49" fontId="18" fillId="33" borderId="11" xfId="0" applyNumberFormat="1" applyFont="1" applyFill="1" applyBorder="1" applyAlignment="1">
      <alignment horizontal="center" vertical="center"/>
    </xf>
    <xf numFmtId="49" fontId="18" fillId="33" borderId="14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4" xfId="0" applyFont="1" applyFill="1" applyBorder="1" applyAlignment="1">
      <alignment horizontal="center" vertical="center" wrapText="1"/>
    </xf>
    <xf numFmtId="9" fontId="19" fillId="0" borderId="11" xfId="0" applyNumberFormat="1" applyFont="1" applyFill="1" applyBorder="1" applyAlignment="1">
      <alignment horizontal="center" vertical="center"/>
    </xf>
    <xf numFmtId="9" fontId="19" fillId="0" borderId="14" xfId="0" applyNumberFormat="1" applyFont="1" applyFill="1" applyBorder="1" applyAlignment="1">
      <alignment horizontal="center" vertical="center"/>
    </xf>
    <xf numFmtId="0" fontId="35" fillId="35" borderId="0" xfId="0" applyFont="1" applyFill="1" applyAlignment="1">
      <alignment horizontal="center"/>
    </xf>
    <xf numFmtId="0" fontId="39" fillId="33" borderId="31" xfId="0" applyFont="1" applyFill="1" applyBorder="1" applyAlignment="1">
      <alignment horizontal="center"/>
    </xf>
    <xf numFmtId="0" fontId="39" fillId="33" borderId="30" xfId="0" applyFont="1" applyFill="1" applyBorder="1" applyAlignment="1">
      <alignment horizontal="center"/>
    </xf>
    <xf numFmtId="0" fontId="39" fillId="33" borderId="32" xfId="0" applyFont="1" applyFill="1" applyBorder="1" applyAlignment="1">
      <alignment horizontal="center"/>
    </xf>
    <xf numFmtId="0" fontId="39" fillId="35" borderId="31" xfId="0" applyFont="1" applyFill="1" applyBorder="1" applyAlignment="1">
      <alignment horizontal="center"/>
    </xf>
    <xf numFmtId="0" fontId="39" fillId="35" borderId="30" xfId="0" applyFont="1" applyFill="1" applyBorder="1" applyAlignment="1">
      <alignment horizontal="center"/>
    </xf>
    <xf numFmtId="0" fontId="39" fillId="35" borderId="32" xfId="0" applyFont="1" applyFill="1" applyBorder="1" applyAlignment="1">
      <alignment horizontal="center"/>
    </xf>
    <xf numFmtId="0" fontId="38" fillId="35" borderId="31" xfId="0" applyFont="1" applyFill="1" applyBorder="1" applyAlignment="1">
      <alignment horizontal="center"/>
    </xf>
    <xf numFmtId="0" fontId="38" fillId="35" borderId="30" xfId="0" applyFont="1" applyFill="1" applyBorder="1" applyAlignment="1">
      <alignment horizontal="center"/>
    </xf>
    <xf numFmtId="0" fontId="38" fillId="35" borderId="32" xfId="0" applyFont="1" applyFill="1" applyBorder="1" applyAlignment="1">
      <alignment horizontal="center"/>
    </xf>
    <xf numFmtId="0" fontId="41" fillId="37" borderId="56" xfId="44" applyFont="1" applyFill="1" applyBorder="1" applyAlignment="1">
      <alignment horizontal="center" vertical="center" wrapText="1"/>
    </xf>
    <xf numFmtId="0" fontId="41" fillId="37" borderId="58" xfId="44" applyFont="1" applyFill="1" applyBorder="1" applyAlignment="1">
      <alignment horizontal="center" vertical="center" wrapText="1"/>
    </xf>
    <xf numFmtId="0" fontId="41" fillId="37" borderId="39" xfId="44" applyFont="1" applyFill="1" applyBorder="1" applyAlignment="1">
      <alignment horizontal="center" vertical="center"/>
    </xf>
    <xf numFmtId="0" fontId="52" fillId="35" borderId="0" xfId="44" applyFont="1" applyFill="1" applyAlignment="1">
      <alignment horizontal="left" vertical="top" wrapText="1"/>
    </xf>
    <xf numFmtId="0" fontId="41" fillId="37" borderId="55" xfId="44" applyFont="1" applyFill="1" applyBorder="1" applyAlignment="1">
      <alignment horizontal="center" vertical="center"/>
    </xf>
    <xf numFmtId="0" fontId="41" fillId="37" borderId="55" xfId="44" applyFont="1" applyFill="1" applyBorder="1" applyAlignment="1">
      <alignment horizontal="center" vertical="center" wrapText="1"/>
    </xf>
    <xf numFmtId="0" fontId="41" fillId="37" borderId="39" xfId="44" applyFont="1" applyFill="1" applyBorder="1" applyAlignment="1">
      <alignment horizontal="center" vertical="center" wrapText="1"/>
    </xf>
    <xf numFmtId="0" fontId="40" fillId="37" borderId="54" xfId="44" applyFont="1" applyFill="1" applyBorder="1" applyAlignment="1">
      <alignment horizontal="center" vertical="top" wrapText="1"/>
    </xf>
    <xf numFmtId="0" fontId="58" fillId="37" borderId="57" xfId="44" applyFont="1" applyFill="1" applyBorder="1" applyAlignment="1">
      <alignment horizontal="center" vertical="top" wrapText="1"/>
    </xf>
    <xf numFmtId="0" fontId="40" fillId="37" borderId="55" xfId="44" applyFont="1" applyFill="1" applyBorder="1" applyAlignment="1">
      <alignment horizontal="center" vertical="top" wrapText="1"/>
    </xf>
    <xf numFmtId="0" fontId="40" fillId="37" borderId="39" xfId="44" applyFont="1" applyFill="1" applyBorder="1" applyAlignment="1">
      <alignment horizontal="center" vertical="top" wrapText="1"/>
    </xf>
    <xf numFmtId="0" fontId="41" fillId="37" borderId="55" xfId="44" applyFont="1" applyFill="1" applyBorder="1" applyAlignment="1">
      <alignment horizontal="center" vertical="top" wrapText="1"/>
    </xf>
    <xf numFmtId="0" fontId="41" fillId="37" borderId="39" xfId="44" applyFont="1" applyFill="1" applyBorder="1" applyAlignment="1">
      <alignment horizontal="center" vertical="top" wrapText="1"/>
    </xf>
    <xf numFmtId="0" fontId="55" fillId="38" borderId="40" xfId="44" applyFont="1" applyFill="1" applyBorder="1" applyAlignment="1">
      <alignment horizontal="center" vertical="center"/>
    </xf>
    <xf numFmtId="0" fontId="55" fillId="38" borderId="34" xfId="44" applyFont="1" applyFill="1" applyBorder="1" applyAlignment="1">
      <alignment horizontal="center" vertical="center"/>
    </xf>
    <xf numFmtId="0" fontId="56" fillId="37" borderId="39" xfId="44" applyFont="1" applyFill="1" applyBorder="1" applyAlignment="1">
      <alignment horizontal="center" vertical="center"/>
    </xf>
    <xf numFmtId="0" fontId="56" fillId="37" borderId="39" xfId="44" applyFont="1" applyFill="1" applyBorder="1" applyAlignment="1">
      <alignment horizontal="center" vertical="center" wrapText="1"/>
    </xf>
    <xf numFmtId="0" fontId="56" fillId="37" borderId="41" xfId="44" applyFont="1" applyFill="1" applyBorder="1" applyAlignment="1">
      <alignment horizontal="center" vertical="center" wrapText="1"/>
    </xf>
    <xf numFmtId="0" fontId="56" fillId="37" borderId="42" xfId="44" applyFont="1" applyFill="1" applyBorder="1" applyAlignment="1">
      <alignment horizontal="center" vertical="center" wrapText="1"/>
    </xf>
    <xf numFmtId="0" fontId="56" fillId="37" borderId="43" xfId="44" applyFont="1" applyFill="1" applyBorder="1" applyAlignment="1">
      <alignment horizontal="center" vertical="center" wrapText="1"/>
    </xf>
    <xf numFmtId="0" fontId="56" fillId="37" borderId="45" xfId="44" applyFont="1" applyFill="1" applyBorder="1" applyAlignment="1">
      <alignment horizontal="center" vertical="center" wrapText="1"/>
    </xf>
    <xf numFmtId="0" fontId="56" fillId="37" borderId="46" xfId="44" applyFont="1" applyFill="1" applyBorder="1" applyAlignment="1">
      <alignment horizontal="center" vertical="center" wrapText="1"/>
    </xf>
    <xf numFmtId="0" fontId="56" fillId="37" borderId="47" xfId="44" applyFont="1" applyFill="1" applyBorder="1" applyAlignment="1">
      <alignment horizontal="center" vertical="center" wrapText="1"/>
    </xf>
    <xf numFmtId="0" fontId="56" fillId="37" borderId="39" xfId="44" applyFont="1" applyFill="1" applyBorder="1" applyAlignment="1">
      <alignment horizontal="center" vertical="top" wrapText="1"/>
    </xf>
    <xf numFmtId="0" fontId="57" fillId="37" borderId="39" xfId="44" applyFont="1" applyFill="1" applyBorder="1" applyAlignment="1">
      <alignment horizontal="center" vertical="top" wrapText="1"/>
    </xf>
    <xf numFmtId="0" fontId="56" fillId="37" borderId="44" xfId="44" applyFont="1" applyFill="1" applyBorder="1" applyAlignment="1">
      <alignment horizontal="center" vertical="top" wrapText="1"/>
    </xf>
    <xf numFmtId="0" fontId="56" fillId="37" borderId="48" xfId="44" applyFont="1" applyFill="1" applyBorder="1" applyAlignment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abelat%20shoqeruese%20te%20materialit%20te%20PBA%20%20PBA%202020-2020%20%20D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ateriale%20shoqeruese%20PBA/Tabelat%20per%20Produktet%20per%20PBA%202020-%202022%20investim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abelat%20pas%20negociatav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vanet 2020-2022"/>
      <sheetName val="Kerkese-tavan"/>
      <sheetName val="Llogaritjet"/>
      <sheetName val="03310 -602"/>
      <sheetName val="01110- 602"/>
      <sheetName val="Punonjes shtese-03310"/>
      <sheetName val="Paga - 3310"/>
      <sheetName val="Paga - 01110"/>
      <sheetName val="Shperblime - 03310"/>
      <sheetName val="Gadishmeri - 03310"/>
      <sheetName val="Investime - 03310"/>
      <sheetName val="Investime - 0111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G9">
            <v>9470</v>
          </cell>
        </row>
        <row r="10">
          <cell r="G10">
            <v>1950</v>
          </cell>
        </row>
        <row r="11">
          <cell r="G11">
            <v>4910</v>
          </cell>
        </row>
        <row r="12">
          <cell r="G12">
            <v>25000</v>
          </cell>
        </row>
        <row r="13">
          <cell r="G13">
            <v>200</v>
          </cell>
        </row>
      </sheetData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0 (Prog. 03310)"/>
      <sheetName val="2020 (Prog.01110)"/>
      <sheetName val="Stefani"/>
      <sheetName val="Monika"/>
      <sheetName val="Enida"/>
      <sheetName val="Totali"/>
      <sheetName val="2021 (Prog. 03310)"/>
      <sheetName val="2021 (Prog.01110)"/>
      <sheetName val="2022 (Prog. 03310)"/>
      <sheetName val="2022( Prog.0111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H8">
            <v>44161</v>
          </cell>
        </row>
        <row r="9">
          <cell r="H9">
            <v>3390</v>
          </cell>
        </row>
        <row r="10">
          <cell r="H10">
            <v>600</v>
          </cell>
        </row>
        <row r="11">
          <cell r="H11">
            <v>1135</v>
          </cell>
        </row>
        <row r="12">
          <cell r="H12">
            <v>25000</v>
          </cell>
        </row>
        <row r="13">
          <cell r="H13">
            <v>0</v>
          </cell>
        </row>
      </sheetData>
      <sheetData sheetId="7" refreshError="1"/>
      <sheetData sheetId="8" refreshError="1">
        <row r="8">
          <cell r="H8">
            <v>82920</v>
          </cell>
        </row>
        <row r="12">
          <cell r="H12">
            <v>25000</v>
          </cell>
        </row>
        <row r="13">
          <cell r="H13">
            <v>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vanet 2020-2022"/>
      <sheetName val="Tavanet MF"/>
      <sheetName val="Llogaritjet"/>
      <sheetName val="Tavan-Kerkese"/>
      <sheetName val="03310 -602"/>
      <sheetName val="01110- 602"/>
      <sheetName val="Punonjes shtese-03310"/>
      <sheetName val="Paga - 3310"/>
      <sheetName val="Paga - 01110"/>
      <sheetName val="Investime - 03310"/>
    </sheetNames>
    <sheetDataSet>
      <sheetData sheetId="0" refreshError="1"/>
      <sheetData sheetId="1" refreshError="1"/>
      <sheetData sheetId="2" refreshError="1">
        <row r="16">
          <cell r="H16">
            <v>34500</v>
          </cell>
        </row>
        <row r="17">
          <cell r="H17">
            <v>27500</v>
          </cell>
        </row>
        <row r="18">
          <cell r="H18">
            <v>5150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G51"/>
  <sheetViews>
    <sheetView topLeftCell="A7" zoomScaleNormal="100" workbookViewId="0">
      <selection activeCell="G15" sqref="G15"/>
    </sheetView>
  </sheetViews>
  <sheetFormatPr defaultRowHeight="14.4"/>
  <cols>
    <col min="1" max="1" width="44.109375" customWidth="1"/>
    <col min="2" max="2" width="21.5546875" customWidth="1"/>
    <col min="3" max="3" width="11.33203125" customWidth="1"/>
    <col min="5" max="5" width="36.5546875" customWidth="1"/>
    <col min="6" max="6" width="12.5546875" customWidth="1"/>
    <col min="7" max="7" width="16.33203125" customWidth="1"/>
  </cols>
  <sheetData>
    <row r="2" spans="1:7">
      <c r="A2" s="25" t="s">
        <v>91</v>
      </c>
      <c r="B2" s="26"/>
      <c r="C2" s="26"/>
      <c r="D2" s="26"/>
    </row>
    <row r="4" spans="1:7" ht="15" thickBot="1"/>
    <row r="5" spans="1:7" ht="45" customHeight="1" thickBot="1">
      <c r="A5" s="37" t="s">
        <v>42</v>
      </c>
      <c r="B5" s="204" t="s">
        <v>119</v>
      </c>
      <c r="C5" s="205"/>
      <c r="D5" s="205"/>
      <c r="E5" s="205"/>
      <c r="F5" s="205"/>
      <c r="G5" s="206"/>
    </row>
    <row r="6" spans="1:7" ht="38.25" customHeight="1" thickBot="1">
      <c r="A6" s="24" t="s">
        <v>43</v>
      </c>
      <c r="B6" s="211" t="s">
        <v>120</v>
      </c>
      <c r="C6" s="212"/>
      <c r="D6" s="212"/>
      <c r="E6" s="212"/>
      <c r="F6" s="212"/>
      <c r="G6" s="213"/>
    </row>
    <row r="7" spans="1:7" ht="174.75" customHeight="1" thickBot="1">
      <c r="A7" s="24" t="s">
        <v>228</v>
      </c>
      <c r="B7" s="214" t="s">
        <v>175</v>
      </c>
      <c r="C7" s="215"/>
      <c r="D7" s="215"/>
      <c r="E7" s="215"/>
      <c r="F7" s="215"/>
      <c r="G7" s="216"/>
    </row>
    <row r="8" spans="1:7" ht="25.5" customHeight="1" thickBot="1">
      <c r="A8" s="24" t="s">
        <v>41</v>
      </c>
      <c r="B8" s="38" t="s">
        <v>45</v>
      </c>
      <c r="C8" s="207" t="s">
        <v>7</v>
      </c>
      <c r="D8" s="207"/>
      <c r="E8" s="207"/>
      <c r="F8" s="207"/>
      <c r="G8" s="208"/>
    </row>
    <row r="9" spans="1:7" ht="16.2" thickBot="1">
      <c r="A9" s="24" t="s">
        <v>44</v>
      </c>
      <c r="B9" s="105">
        <v>3310</v>
      </c>
      <c r="C9" s="209" t="s">
        <v>121</v>
      </c>
      <c r="D9" s="209"/>
      <c r="E9" s="209"/>
      <c r="F9" s="209"/>
      <c r="G9" s="210"/>
    </row>
    <row r="10" spans="1:7" ht="16.2" thickBot="1">
      <c r="A10" s="24" t="s">
        <v>229</v>
      </c>
      <c r="B10" s="105">
        <v>1110</v>
      </c>
      <c r="C10" s="209" t="s">
        <v>122</v>
      </c>
      <c r="D10" s="209"/>
      <c r="E10" s="209"/>
      <c r="F10" s="209"/>
      <c r="G10" s="210"/>
    </row>
    <row r="11" spans="1:7" ht="15.6">
      <c r="A11" s="35"/>
      <c r="B11" s="36"/>
      <c r="C11" s="36"/>
      <c r="D11" s="36"/>
      <c r="E11" s="36"/>
      <c r="F11" s="36"/>
      <c r="G11" s="36"/>
    </row>
    <row r="12" spans="1:7" ht="15" thickBot="1"/>
    <row r="13" spans="1:7" ht="15" customHeight="1">
      <c r="A13" s="198" t="s">
        <v>39</v>
      </c>
      <c r="B13" s="30" t="s">
        <v>36</v>
      </c>
      <c r="C13" s="31" t="s">
        <v>124</v>
      </c>
      <c r="E13" s="201" t="s">
        <v>103</v>
      </c>
      <c r="F13" s="30" t="s">
        <v>36</v>
      </c>
      <c r="G13" s="31" t="s">
        <v>124</v>
      </c>
    </row>
    <row r="14" spans="1:7">
      <c r="A14" s="199"/>
      <c r="B14" s="29" t="s">
        <v>37</v>
      </c>
      <c r="C14" s="32"/>
      <c r="E14" s="202"/>
      <c r="F14" s="29" t="s">
        <v>37</v>
      </c>
      <c r="G14" s="32"/>
    </row>
    <row r="15" spans="1:7" ht="19.5" customHeight="1" thickBot="1">
      <c r="A15" s="200"/>
      <c r="B15" s="33" t="s">
        <v>38</v>
      </c>
      <c r="C15" s="34" t="s">
        <v>265</v>
      </c>
      <c r="E15" s="203"/>
      <c r="F15" s="33" t="s">
        <v>38</v>
      </c>
      <c r="G15" s="34" t="s">
        <v>265</v>
      </c>
    </row>
    <row r="27" ht="15" customHeight="1"/>
    <row r="31" ht="15" customHeight="1"/>
    <row r="35" ht="15" customHeight="1"/>
    <row r="39" ht="15" customHeight="1"/>
    <row r="43" ht="15" customHeight="1"/>
    <row r="47" ht="15" customHeight="1"/>
    <row r="51" ht="15" customHeight="1"/>
  </sheetData>
  <mergeCells count="8">
    <mergeCell ref="A13:A15"/>
    <mergeCell ref="E13:E15"/>
    <mergeCell ref="B5:G5"/>
    <mergeCell ref="C8:G8"/>
    <mergeCell ref="C9:G9"/>
    <mergeCell ref="C10:G10"/>
    <mergeCell ref="B6:G6"/>
    <mergeCell ref="B7:G7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I375"/>
  <sheetViews>
    <sheetView view="pageBreakPreview" topLeftCell="A318" zoomScale="130" zoomScaleNormal="140" zoomScaleSheetLayoutView="130" workbookViewId="0">
      <selection activeCell="E331" sqref="E331"/>
    </sheetView>
  </sheetViews>
  <sheetFormatPr defaultRowHeight="14.4"/>
  <cols>
    <col min="1" max="1" width="28.5546875" customWidth="1"/>
    <col min="2" max="2" width="16.109375" customWidth="1"/>
    <col min="3" max="4" width="11.6640625" customWidth="1"/>
    <col min="5" max="5" width="22" customWidth="1"/>
    <col min="6" max="6" width="14.88671875" customWidth="1"/>
    <col min="8" max="8" width="11" customWidth="1"/>
    <col min="9" max="9" width="16.33203125" customWidth="1"/>
  </cols>
  <sheetData>
    <row r="1" spans="1:8">
      <c r="A1" s="247"/>
      <c r="B1" s="247"/>
      <c r="C1" s="247"/>
      <c r="D1" s="247"/>
      <c r="E1" s="247"/>
      <c r="F1" s="193"/>
      <c r="G1" s="193"/>
    </row>
    <row r="2" spans="1:8" ht="18" customHeight="1">
      <c r="A2" s="248" t="s">
        <v>264</v>
      </c>
      <c r="B2" s="248"/>
      <c r="C2" s="248"/>
      <c r="D2" s="248"/>
      <c r="E2" s="248"/>
      <c r="F2" s="193"/>
    </row>
    <row r="3" spans="1:8" ht="15" thickBot="1"/>
    <row r="4" spans="1:8" ht="15" thickBot="1">
      <c r="A4" s="15" t="s">
        <v>21</v>
      </c>
      <c r="B4" s="255" t="s">
        <v>121</v>
      </c>
      <c r="C4" s="255"/>
      <c r="D4" s="255"/>
      <c r="E4" s="255"/>
    </row>
    <row r="5" spans="1:8" ht="15" thickBot="1">
      <c r="A5" s="15" t="s">
        <v>4</v>
      </c>
      <c r="B5" s="256" t="s">
        <v>155</v>
      </c>
      <c r="C5" s="257"/>
      <c r="D5" s="257"/>
      <c r="E5" s="258"/>
    </row>
    <row r="6" spans="1:8" ht="15" thickBot="1">
      <c r="A6" s="15" t="s">
        <v>26</v>
      </c>
      <c r="B6" s="259" t="s">
        <v>106</v>
      </c>
      <c r="C6" s="215"/>
      <c r="D6" s="215"/>
      <c r="E6" s="216"/>
    </row>
    <row r="7" spans="1:8" ht="15" thickBot="1">
      <c r="A7" s="260" t="s">
        <v>7</v>
      </c>
      <c r="B7" s="261"/>
      <c r="C7" s="261"/>
      <c r="D7" s="261"/>
      <c r="E7" s="262"/>
    </row>
    <row r="8" spans="1:8" ht="15" thickBot="1">
      <c r="A8" s="263" t="s">
        <v>126</v>
      </c>
      <c r="B8" s="264"/>
      <c r="C8" s="264"/>
      <c r="D8" s="264"/>
      <c r="E8" s="265"/>
    </row>
    <row r="9" spans="1:8" ht="15" thickBot="1">
      <c r="A9" s="263"/>
      <c r="B9" s="264"/>
      <c r="C9" s="264"/>
      <c r="D9" s="264"/>
      <c r="E9" s="265"/>
    </row>
    <row r="10" spans="1:8" ht="15" thickBot="1">
      <c r="A10" s="263"/>
      <c r="B10" s="264"/>
      <c r="C10" s="264"/>
      <c r="D10" s="264"/>
      <c r="E10" s="265"/>
    </row>
    <row r="11" spans="1:8" ht="60" customHeight="1" thickBot="1">
      <c r="A11" s="14" t="s">
        <v>10</v>
      </c>
      <c r="B11" s="266" t="s">
        <v>249</v>
      </c>
      <c r="C11" s="267"/>
      <c r="D11" s="267"/>
      <c r="E11" s="268"/>
    </row>
    <row r="12" spans="1:8" ht="23.25" customHeight="1">
      <c r="A12" s="228" t="s">
        <v>11</v>
      </c>
      <c r="B12" s="2">
        <v>2019</v>
      </c>
      <c r="C12" s="2">
        <v>2020</v>
      </c>
      <c r="D12" s="2">
        <v>2021</v>
      </c>
      <c r="E12" s="2">
        <v>2022</v>
      </c>
    </row>
    <row r="13" spans="1:8" ht="15" thickBot="1">
      <c r="A13" s="229"/>
      <c r="B13" s="3" t="s">
        <v>5</v>
      </c>
      <c r="C13" s="3" t="s">
        <v>6</v>
      </c>
      <c r="D13" s="3" t="s">
        <v>6</v>
      </c>
      <c r="E13" s="3" t="s">
        <v>6</v>
      </c>
    </row>
    <row r="14" spans="1:8" ht="53.25" customHeight="1" thickBot="1">
      <c r="A14" s="4" t="s">
        <v>250</v>
      </c>
      <c r="B14" s="124">
        <f>(B18+B17)/2</f>
        <v>0.7649999999999999</v>
      </c>
      <c r="C14" s="124">
        <f t="shared" ref="C14:E14" si="0">(C18+C17)/2</f>
        <v>0.77</v>
      </c>
      <c r="D14" s="124">
        <f t="shared" si="0"/>
        <v>0.77499999999999991</v>
      </c>
      <c r="E14" s="124">
        <f t="shared" si="0"/>
        <v>0.80499999999999994</v>
      </c>
    </row>
    <row r="15" spans="1:8" ht="64.5" customHeight="1" thickBot="1">
      <c r="A15" s="13" t="s">
        <v>12</v>
      </c>
      <c r="B15" s="269" t="s">
        <v>231</v>
      </c>
      <c r="C15" s="270"/>
      <c r="D15" s="270"/>
      <c r="E15" s="271"/>
    </row>
    <row r="16" spans="1:8" ht="15" thickBot="1">
      <c r="A16" s="219" t="s">
        <v>13</v>
      </c>
      <c r="B16" s="220"/>
      <c r="C16" s="220"/>
      <c r="D16" s="220"/>
      <c r="E16" s="221"/>
      <c r="H16" s="5"/>
    </row>
    <row r="17" spans="1:9" ht="21" thickBot="1">
      <c r="A17" s="4" t="s">
        <v>232</v>
      </c>
      <c r="B17" s="122">
        <v>0.95</v>
      </c>
      <c r="C17" s="123">
        <v>0.96</v>
      </c>
      <c r="D17" s="123">
        <v>0.97</v>
      </c>
      <c r="E17" s="123">
        <v>0.98</v>
      </c>
      <c r="G17" s="89"/>
    </row>
    <row r="18" spans="1:9" ht="21" thickBot="1">
      <c r="A18" s="4" t="s">
        <v>240</v>
      </c>
      <c r="B18" s="122">
        <v>0.57999999999999996</v>
      </c>
      <c r="C18" s="123">
        <v>0.57999999999999996</v>
      </c>
      <c r="D18" s="123">
        <v>0.57999999999999996</v>
      </c>
      <c r="E18" s="123">
        <v>0.63</v>
      </c>
    </row>
    <row r="19" spans="1:9" ht="15" thickBot="1">
      <c r="A19" s="252" t="s">
        <v>29</v>
      </c>
      <c r="B19" s="253"/>
      <c r="C19" s="253"/>
      <c r="D19" s="253"/>
      <c r="E19" s="254"/>
    </row>
    <row r="20" spans="1:9" ht="15" thickBot="1">
      <c r="A20" s="234" t="s">
        <v>98</v>
      </c>
      <c r="B20" s="235"/>
      <c r="C20" s="235"/>
      <c r="D20" s="235"/>
      <c r="E20" s="236"/>
    </row>
    <row r="21" spans="1:9" ht="15" thickBot="1">
      <c r="A21" s="18" t="s">
        <v>27</v>
      </c>
      <c r="B21" s="249" t="s">
        <v>156</v>
      </c>
      <c r="C21" s="250"/>
      <c r="D21" s="250"/>
      <c r="E21" s="251"/>
    </row>
    <row r="22" spans="1:9" ht="31.5" customHeight="1" thickBot="1">
      <c r="A22" s="4" t="s">
        <v>9</v>
      </c>
      <c r="B22" s="244" t="s">
        <v>127</v>
      </c>
      <c r="C22" s="245"/>
      <c r="D22" s="245"/>
      <c r="E22" s="246"/>
    </row>
    <row r="23" spans="1:9" ht="15" thickBot="1">
      <c r="A23" s="4" t="s">
        <v>14</v>
      </c>
      <c r="B23" s="222" t="s">
        <v>233</v>
      </c>
      <c r="C23" s="223"/>
      <c r="D23" s="223"/>
      <c r="E23" s="224"/>
    </row>
    <row r="24" spans="1:9" ht="12.75" customHeight="1">
      <c r="A24" s="228"/>
      <c r="B24" s="16">
        <v>2019</v>
      </c>
      <c r="C24" s="16">
        <v>2020</v>
      </c>
      <c r="D24" s="16">
        <v>2021</v>
      </c>
      <c r="E24" s="16">
        <v>2022</v>
      </c>
    </row>
    <row r="25" spans="1:9" ht="15" thickBot="1">
      <c r="A25" s="229"/>
      <c r="B25" s="17" t="s">
        <v>5</v>
      </c>
      <c r="C25" s="17" t="s">
        <v>6</v>
      </c>
      <c r="D25" s="17" t="s">
        <v>6</v>
      </c>
      <c r="E25" s="17" t="s">
        <v>6</v>
      </c>
    </row>
    <row r="26" spans="1:9" ht="15" thickBot="1">
      <c r="A26" s="4" t="s">
        <v>8</v>
      </c>
      <c r="B26" s="6">
        <v>145000</v>
      </c>
      <c r="C26" s="6">
        <v>162000</v>
      </c>
      <c r="D26" s="6">
        <v>162000</v>
      </c>
      <c r="E26" s="6">
        <v>162000</v>
      </c>
    </row>
    <row r="27" spans="1:9" ht="15" thickBot="1">
      <c r="A27" s="4" t="s">
        <v>15</v>
      </c>
      <c r="B27" s="6">
        <f>B56</f>
        <v>2563900</v>
      </c>
      <c r="C27" s="6">
        <f>C56</f>
        <v>2906000</v>
      </c>
      <c r="D27" s="6">
        <f t="shared" ref="D27:E27" si="1">D56</f>
        <v>2906000</v>
      </c>
      <c r="E27" s="6">
        <f t="shared" si="1"/>
        <v>2906000</v>
      </c>
    </row>
    <row r="28" spans="1:9" ht="15" thickBot="1">
      <c r="A28" s="4" t="s">
        <v>23</v>
      </c>
      <c r="B28" s="6">
        <f>B27/B26</f>
        <v>17.682068965517242</v>
      </c>
      <c r="C28" s="6">
        <f>C27/C26</f>
        <v>17.938271604938272</v>
      </c>
      <c r="D28" s="6">
        <f t="shared" ref="D28:E28" si="2">D27/D26</f>
        <v>17.938271604938272</v>
      </c>
      <c r="E28" s="6">
        <f t="shared" si="2"/>
        <v>17.938271604938272</v>
      </c>
    </row>
    <row r="29" spans="1:9" ht="15" thickBot="1">
      <c r="A29" s="4" t="s">
        <v>16</v>
      </c>
      <c r="B29" s="88" t="s">
        <v>22</v>
      </c>
      <c r="C29" s="8">
        <f>C26/B26-1</f>
        <v>0.11724137931034484</v>
      </c>
      <c r="D29" s="8">
        <f t="shared" ref="D29:E31" si="3">D26/C26-1</f>
        <v>0</v>
      </c>
      <c r="E29" s="8">
        <f t="shared" si="3"/>
        <v>0</v>
      </c>
      <c r="G29" s="10"/>
      <c r="H29" s="10"/>
      <c r="I29" s="10"/>
    </row>
    <row r="30" spans="1:9" ht="15" thickBot="1">
      <c r="A30" s="4" t="s">
        <v>17</v>
      </c>
      <c r="B30" s="88" t="s">
        <v>22</v>
      </c>
      <c r="C30" s="8">
        <f>C27/B27-1</f>
        <v>0.13342954093373383</v>
      </c>
      <c r="D30" s="8">
        <f t="shared" si="3"/>
        <v>0</v>
      </c>
      <c r="E30" s="8">
        <f t="shared" si="3"/>
        <v>0</v>
      </c>
    </row>
    <row r="31" spans="1:9" ht="15" thickBot="1">
      <c r="A31" s="4" t="s">
        <v>18</v>
      </c>
      <c r="B31" s="88" t="s">
        <v>22</v>
      </c>
      <c r="C31" s="8">
        <f>C28/B28-1</f>
        <v>1.448940392216902E-2</v>
      </c>
      <c r="D31" s="8">
        <f t="shared" si="3"/>
        <v>0</v>
      </c>
      <c r="E31" s="8">
        <f t="shared" si="3"/>
        <v>0</v>
      </c>
    </row>
    <row r="32" spans="1:9" ht="15" thickBot="1">
      <c r="A32" s="225" t="s">
        <v>31</v>
      </c>
      <c r="B32" s="226"/>
      <c r="C32" s="226"/>
      <c r="D32" s="226"/>
      <c r="E32" s="227"/>
    </row>
    <row r="33" spans="1:8" ht="12.75" customHeight="1">
      <c r="A33" s="228"/>
      <c r="B33" s="16">
        <v>2019</v>
      </c>
      <c r="C33" s="16">
        <v>2020</v>
      </c>
      <c r="D33" s="16">
        <v>2021</v>
      </c>
      <c r="E33" s="16">
        <v>2022</v>
      </c>
    </row>
    <row r="34" spans="1:8" ht="15" thickBot="1">
      <c r="A34" s="229"/>
      <c r="B34" s="17" t="s">
        <v>5</v>
      </c>
      <c r="C34" s="17" t="s">
        <v>6</v>
      </c>
      <c r="D34" s="17" t="s">
        <v>6</v>
      </c>
      <c r="E34" s="17" t="s">
        <v>6</v>
      </c>
    </row>
    <row r="35" spans="1:8" ht="15" thickBot="1">
      <c r="A35" s="1" t="s">
        <v>0</v>
      </c>
      <c r="B35" s="12">
        <f>B36+B37</f>
        <v>1870000</v>
      </c>
      <c r="C35" s="12">
        <f t="shared" ref="C35:E35" si="4">C36+C37</f>
        <v>2215000</v>
      </c>
      <c r="D35" s="12">
        <f t="shared" si="4"/>
        <v>2215000</v>
      </c>
      <c r="E35" s="12">
        <f t="shared" si="4"/>
        <v>2215000</v>
      </c>
    </row>
    <row r="36" spans="1:8" ht="15" thickBot="1">
      <c r="A36" s="11" t="s">
        <v>107</v>
      </c>
      <c r="B36" s="7">
        <f>1500000+400000-30000</f>
        <v>1870000</v>
      </c>
      <c r="C36" s="9">
        <f>2126000+89000</f>
        <v>2215000</v>
      </c>
      <c r="D36" s="9">
        <f t="shared" ref="D36:E36" si="5">2906000-D38-D41</f>
        <v>2215000</v>
      </c>
      <c r="E36" s="9">
        <f t="shared" si="5"/>
        <v>2215000</v>
      </c>
    </row>
    <row r="37" spans="1:8" ht="15" thickBot="1">
      <c r="A37" s="11" t="s">
        <v>108</v>
      </c>
      <c r="B37" s="12"/>
      <c r="C37" s="9"/>
      <c r="D37" s="9"/>
      <c r="E37" s="9"/>
    </row>
    <row r="38" spans="1:8" ht="24.6" thickBot="1">
      <c r="A38" s="1" t="s">
        <v>28</v>
      </c>
      <c r="B38" s="12">
        <f>B39+B40</f>
        <v>270000</v>
      </c>
      <c r="C38" s="12">
        <f>C39+C40</f>
        <v>270000</v>
      </c>
      <c r="D38" s="12">
        <f t="shared" ref="D38:E38" si="6">D39+D40</f>
        <v>270000</v>
      </c>
      <c r="E38" s="12">
        <f t="shared" si="6"/>
        <v>270000</v>
      </c>
    </row>
    <row r="39" spans="1:8" ht="15" thickBot="1">
      <c r="A39" s="11" t="s">
        <v>107</v>
      </c>
      <c r="B39" s="7">
        <v>270000</v>
      </c>
      <c r="C39" s="9">
        <v>270000</v>
      </c>
      <c r="D39" s="9">
        <v>270000</v>
      </c>
      <c r="E39" s="9">
        <v>270000</v>
      </c>
      <c r="H39" s="10"/>
    </row>
    <row r="40" spans="1:8" ht="15" thickBot="1">
      <c r="A40" s="11" t="s">
        <v>108</v>
      </c>
      <c r="B40" s="12"/>
      <c r="C40" s="9"/>
      <c r="D40" s="9"/>
      <c r="E40" s="9"/>
      <c r="H40" s="10"/>
    </row>
    <row r="41" spans="1:8" ht="15" thickBot="1">
      <c r="A41" s="1" t="s">
        <v>1</v>
      </c>
      <c r="B41" s="12">
        <f>B42+B43</f>
        <v>421000</v>
      </c>
      <c r="C41" s="12">
        <f t="shared" ref="C41:E41" si="7">C42+C43</f>
        <v>421000</v>
      </c>
      <c r="D41" s="12">
        <f t="shared" si="7"/>
        <v>421000</v>
      </c>
      <c r="E41" s="12">
        <f t="shared" si="7"/>
        <v>421000</v>
      </c>
    </row>
    <row r="42" spans="1:8" ht="15" thickBot="1">
      <c r="A42" s="11" t="s">
        <v>107</v>
      </c>
      <c r="B42" s="7">
        <v>421000</v>
      </c>
      <c r="C42" s="9">
        <v>421000</v>
      </c>
      <c r="D42" s="9">
        <v>421000</v>
      </c>
      <c r="E42" s="9">
        <v>421000</v>
      </c>
    </row>
    <row r="43" spans="1:8" ht="15" thickBot="1">
      <c r="A43" s="11" t="s">
        <v>108</v>
      </c>
      <c r="B43" s="12"/>
      <c r="C43" s="9"/>
      <c r="D43" s="9"/>
      <c r="E43" s="9"/>
    </row>
    <row r="44" spans="1:8" ht="15" thickBot="1">
      <c r="A44" s="1" t="s">
        <v>2</v>
      </c>
      <c r="B44" s="12"/>
      <c r="C44" s="9"/>
      <c r="D44" s="9"/>
      <c r="E44" s="9"/>
    </row>
    <row r="45" spans="1:8" ht="15" thickBot="1">
      <c r="A45" s="11" t="s">
        <v>107</v>
      </c>
      <c r="B45" s="12"/>
      <c r="C45" s="9"/>
      <c r="D45" s="9"/>
      <c r="E45" s="9"/>
    </row>
    <row r="46" spans="1:8" ht="15" thickBot="1">
      <c r="A46" s="11" t="s">
        <v>108</v>
      </c>
      <c r="B46" s="12"/>
      <c r="C46" s="9"/>
      <c r="D46" s="9"/>
      <c r="E46" s="9"/>
    </row>
    <row r="47" spans="1:8" ht="15" thickBot="1">
      <c r="A47" s="1" t="s">
        <v>24</v>
      </c>
      <c r="B47" s="12"/>
      <c r="C47" s="9"/>
      <c r="D47" s="9"/>
      <c r="E47" s="9"/>
    </row>
    <row r="48" spans="1:8" ht="15" thickBot="1">
      <c r="A48" s="11" t="s">
        <v>107</v>
      </c>
      <c r="B48" s="12"/>
      <c r="C48" s="9"/>
      <c r="D48" s="9"/>
      <c r="E48" s="9"/>
    </row>
    <row r="49" spans="1:8" ht="15" thickBot="1">
      <c r="A49" s="11" t="s">
        <v>108</v>
      </c>
      <c r="B49" s="12"/>
      <c r="C49" s="9"/>
      <c r="D49" s="9"/>
      <c r="E49" s="9"/>
    </row>
    <row r="50" spans="1:8" ht="15" thickBot="1">
      <c r="A50" s="1" t="s">
        <v>25</v>
      </c>
      <c r="B50" s="12">
        <f>B51+B52</f>
        <v>0</v>
      </c>
      <c r="C50" s="9">
        <f t="shared" ref="C50:E50" si="8">C51+C52</f>
        <v>0</v>
      </c>
      <c r="D50" s="9">
        <f t="shared" si="8"/>
        <v>0</v>
      </c>
      <c r="E50" s="9">
        <f t="shared" si="8"/>
        <v>0</v>
      </c>
    </row>
    <row r="51" spans="1:8" ht="15" thickBot="1">
      <c r="A51" s="11" t="s">
        <v>107</v>
      </c>
      <c r="B51" s="90"/>
      <c r="C51" s="9">
        <v>0</v>
      </c>
      <c r="D51" s="7">
        <v>0</v>
      </c>
      <c r="E51" s="7">
        <v>0</v>
      </c>
    </row>
    <row r="52" spans="1:8" ht="15" thickBot="1">
      <c r="A52" s="11" t="s">
        <v>108</v>
      </c>
      <c r="B52" s="12"/>
      <c r="C52" s="9"/>
      <c r="D52" s="9"/>
      <c r="E52" s="9"/>
    </row>
    <row r="53" spans="1:8" ht="15" thickBot="1">
      <c r="A53" s="1" t="s">
        <v>3</v>
      </c>
      <c r="B53" s="12">
        <v>2900</v>
      </c>
      <c r="C53" s="9">
        <v>0</v>
      </c>
      <c r="D53" s="9">
        <f>C53*1.03*0.99</f>
        <v>0</v>
      </c>
      <c r="E53" s="9">
        <f>D53*1.03*0.99</f>
        <v>0</v>
      </c>
      <c r="H53" s="91"/>
    </row>
    <row r="54" spans="1:8" ht="15" thickBot="1">
      <c r="A54" s="11" t="s">
        <v>107</v>
      </c>
      <c r="B54" s="9">
        <v>2900</v>
      </c>
      <c r="C54" s="12"/>
      <c r="D54" s="12"/>
      <c r="E54" s="12"/>
    </row>
    <row r="55" spans="1:8" ht="15" thickBot="1">
      <c r="A55" s="11" t="s">
        <v>108</v>
      </c>
      <c r="B55" s="12"/>
      <c r="C55" s="93"/>
      <c r="D55" s="92"/>
      <c r="E55" s="92"/>
    </row>
    <row r="56" spans="1:8" ht="15" thickBot="1">
      <c r="A56" s="111" t="s">
        <v>30</v>
      </c>
      <c r="B56" s="187">
        <f>B53+B50+B47+B44+B41+B38+B35</f>
        <v>2563900</v>
      </c>
      <c r="C56" s="187">
        <f>C53+C50+C47+C44+C41+C38+C35</f>
        <v>2906000</v>
      </c>
      <c r="D56" s="187">
        <f t="shared" ref="D56:E56" si="9">D53+D50+D47+D44+D41+D38+D35</f>
        <v>2906000</v>
      </c>
      <c r="E56" s="187">
        <f t="shared" si="9"/>
        <v>2906000</v>
      </c>
    </row>
    <row r="57" spans="1:8" ht="15" thickBot="1">
      <c r="A57" s="110" t="s">
        <v>32</v>
      </c>
      <c r="B57" s="21">
        <f>IF(B56-B27=0,0,"Error")</f>
        <v>0</v>
      </c>
      <c r="C57" s="21">
        <f>IF(C56-C27=0,0,"Error")</f>
        <v>0</v>
      </c>
      <c r="D57" s="21">
        <f>IF(D56-D27=0,0,"Error")</f>
        <v>0</v>
      </c>
      <c r="E57" s="21">
        <f>IF(E56-E27=0,0,"Error")</f>
        <v>0</v>
      </c>
    </row>
    <row r="58" spans="1:8" ht="15" thickBot="1">
      <c r="A58" s="234" t="s">
        <v>99</v>
      </c>
      <c r="B58" s="235"/>
      <c r="C58" s="235"/>
      <c r="D58" s="235"/>
      <c r="E58" s="236"/>
    </row>
    <row r="59" spans="1:8" ht="26.25" customHeight="1" thickBot="1">
      <c r="A59" s="234" t="s">
        <v>94</v>
      </c>
      <c r="B59" s="235"/>
      <c r="C59" s="235"/>
      <c r="D59" s="235"/>
      <c r="E59" s="236"/>
    </row>
    <row r="60" spans="1:8" ht="15" thickBot="1">
      <c r="A60" s="18" t="s">
        <v>100</v>
      </c>
      <c r="B60" s="230" t="s">
        <v>159</v>
      </c>
      <c r="C60" s="231"/>
      <c r="D60" s="232"/>
      <c r="E60" s="233"/>
    </row>
    <row r="61" spans="1:8" ht="21.75" customHeight="1" thickBot="1">
      <c r="A61" s="18" t="s">
        <v>27</v>
      </c>
      <c r="B61" s="18" t="s">
        <v>135</v>
      </c>
      <c r="C61" s="97" t="s">
        <v>109</v>
      </c>
      <c r="D61" s="217" t="s">
        <v>134</v>
      </c>
      <c r="E61" s="218"/>
    </row>
    <row r="62" spans="1:8" ht="15.75" customHeight="1" thickBot="1">
      <c r="A62" s="4" t="s">
        <v>9</v>
      </c>
      <c r="B62" s="219" t="s">
        <v>160</v>
      </c>
      <c r="C62" s="220"/>
      <c r="D62" s="220"/>
      <c r="E62" s="221"/>
    </row>
    <row r="63" spans="1:8" ht="15.75" customHeight="1" thickBot="1">
      <c r="A63" s="4" t="s">
        <v>14</v>
      </c>
      <c r="B63" s="222" t="s">
        <v>139</v>
      </c>
      <c r="C63" s="223"/>
      <c r="D63" s="223"/>
      <c r="E63" s="224"/>
    </row>
    <row r="64" spans="1:8">
      <c r="A64" s="228"/>
      <c r="B64" s="16">
        <v>2019</v>
      </c>
      <c r="C64" s="16">
        <v>2020</v>
      </c>
      <c r="D64" s="16">
        <v>2021</v>
      </c>
      <c r="E64" s="16">
        <v>2022</v>
      </c>
    </row>
    <row r="65" spans="1:5" ht="15" thickBot="1">
      <c r="A65" s="229"/>
      <c r="B65" s="17" t="s">
        <v>5</v>
      </c>
      <c r="C65" s="17" t="s">
        <v>6</v>
      </c>
      <c r="D65" s="17" t="s">
        <v>6</v>
      </c>
      <c r="E65" s="17" t="s">
        <v>6</v>
      </c>
    </row>
    <row r="66" spans="1:5" ht="15" thickBot="1">
      <c r="A66" s="4" t="s">
        <v>8</v>
      </c>
      <c r="B66" s="108">
        <v>290</v>
      </c>
      <c r="C66" s="102">
        <v>220</v>
      </c>
      <c r="D66" s="102">
        <v>120</v>
      </c>
      <c r="E66" s="102"/>
    </row>
    <row r="67" spans="1:5" ht="15" thickBot="1">
      <c r="A67" s="4" t="s">
        <v>15</v>
      </c>
      <c r="B67" s="94">
        <f>B85</f>
        <v>17405</v>
      </c>
      <c r="C67" s="6">
        <f>C85</f>
        <v>9470</v>
      </c>
      <c r="D67" s="6">
        <f t="shared" ref="D67:E67" si="10">D85</f>
        <v>3390</v>
      </c>
      <c r="E67" s="6">
        <f t="shared" si="10"/>
        <v>0</v>
      </c>
    </row>
    <row r="68" spans="1:5" ht="15" thickBot="1">
      <c r="A68" s="4" t="s">
        <v>23</v>
      </c>
      <c r="B68" s="6">
        <f>B67/B66</f>
        <v>60.017241379310342</v>
      </c>
      <c r="C68" s="6">
        <f t="shared" ref="C68:D68" si="11">C67/C66</f>
        <v>43.045454545454547</v>
      </c>
      <c r="D68" s="6">
        <f t="shared" si="11"/>
        <v>28.25</v>
      </c>
      <c r="E68" s="6"/>
    </row>
    <row r="69" spans="1:5" ht="24.75" customHeight="1" thickBot="1">
      <c r="A69" s="4" t="s">
        <v>16</v>
      </c>
      <c r="B69" s="102" t="s">
        <v>22</v>
      </c>
      <c r="C69" s="8">
        <f>C66/B66-1</f>
        <v>-0.24137931034482762</v>
      </c>
      <c r="D69" s="8">
        <f t="shared" ref="D69:D71" si="12">D66/C66-1</f>
        <v>-0.45454545454545459</v>
      </c>
      <c r="E69" s="8">
        <f t="shared" ref="E69:E71" si="13">E66/D66-1</f>
        <v>-1</v>
      </c>
    </row>
    <row r="70" spans="1:5" ht="12.75" customHeight="1" thickBot="1">
      <c r="A70" s="4" t="s">
        <v>17</v>
      </c>
      <c r="B70" s="102" t="s">
        <v>22</v>
      </c>
      <c r="C70" s="8">
        <f>C67/B67-1</f>
        <v>-0.45590347601264003</v>
      </c>
      <c r="D70" s="8">
        <f t="shared" si="12"/>
        <v>-0.64202745512143611</v>
      </c>
      <c r="E70" s="8">
        <f t="shared" si="13"/>
        <v>-1</v>
      </c>
    </row>
    <row r="71" spans="1:5" ht="15" thickBot="1">
      <c r="A71" s="4" t="s">
        <v>18</v>
      </c>
      <c r="B71" s="102" t="s">
        <v>22</v>
      </c>
      <c r="C71" s="8">
        <f>C68/B68-1</f>
        <v>-0.28278185474393458</v>
      </c>
      <c r="D71" s="8">
        <f t="shared" si="12"/>
        <v>-0.34371700105596625</v>
      </c>
      <c r="E71" s="8">
        <f t="shared" si="13"/>
        <v>-1</v>
      </c>
    </row>
    <row r="72" spans="1:5" ht="24.75" customHeight="1" thickBot="1">
      <c r="A72" s="225" t="s">
        <v>33</v>
      </c>
      <c r="B72" s="226"/>
      <c r="C72" s="226"/>
      <c r="D72" s="226"/>
      <c r="E72" s="227"/>
    </row>
    <row r="73" spans="1:5">
      <c r="A73" s="228"/>
      <c r="B73" s="16">
        <v>2019</v>
      </c>
      <c r="C73" s="16">
        <v>2020</v>
      </c>
      <c r="D73" s="16">
        <v>2021</v>
      </c>
      <c r="E73" s="16">
        <v>2022</v>
      </c>
    </row>
    <row r="74" spans="1:5" ht="15" thickBot="1">
      <c r="A74" s="229"/>
      <c r="B74" s="17" t="s">
        <v>5</v>
      </c>
      <c r="C74" s="17" t="s">
        <v>6</v>
      </c>
      <c r="D74" s="17" t="s">
        <v>6</v>
      </c>
      <c r="E74" s="17" t="s">
        <v>6</v>
      </c>
    </row>
    <row r="75" spans="1:5" ht="24.75" customHeight="1" thickBot="1">
      <c r="A75" s="1" t="s">
        <v>95</v>
      </c>
      <c r="B75" s="9">
        <f>B76+B77+B78+B79</f>
        <v>0</v>
      </c>
      <c r="C75" s="9">
        <f t="shared" ref="C75:E75" si="14">C76+C77+C78+C79</f>
        <v>0</v>
      </c>
      <c r="D75" s="9">
        <f t="shared" si="14"/>
        <v>0</v>
      </c>
      <c r="E75" s="9">
        <f t="shared" si="14"/>
        <v>0</v>
      </c>
    </row>
    <row r="76" spans="1:5" ht="15" thickBot="1">
      <c r="A76" s="11" t="s">
        <v>107</v>
      </c>
      <c r="B76" s="9"/>
      <c r="C76" s="9"/>
      <c r="D76" s="9"/>
      <c r="E76" s="9"/>
    </row>
    <row r="77" spans="1:5" ht="15" thickBot="1">
      <c r="A77" s="11" t="s">
        <v>110</v>
      </c>
      <c r="B77" s="9"/>
      <c r="C77" s="9"/>
      <c r="D77" s="9"/>
      <c r="E77" s="9"/>
    </row>
    <row r="78" spans="1:5" ht="15" thickBot="1">
      <c r="A78" s="11" t="s">
        <v>111</v>
      </c>
      <c r="B78" s="9"/>
      <c r="C78" s="9"/>
      <c r="D78" s="9"/>
      <c r="E78" s="9"/>
    </row>
    <row r="79" spans="1:5" ht="15" thickBot="1">
      <c r="A79" s="11" t="s">
        <v>112</v>
      </c>
      <c r="B79" s="9"/>
      <c r="C79" s="9"/>
      <c r="D79" s="9"/>
      <c r="E79" s="9"/>
    </row>
    <row r="80" spans="1:5" ht="15" thickBot="1">
      <c r="A80" s="1" t="s">
        <v>96</v>
      </c>
      <c r="B80" s="12">
        <f>B81+B82+B83+B84</f>
        <v>17405</v>
      </c>
      <c r="C80" s="12">
        <f t="shared" ref="C80:E80" si="15">C81+C82+C83+C84</f>
        <v>9470</v>
      </c>
      <c r="D80" s="12">
        <f t="shared" si="15"/>
        <v>3390</v>
      </c>
      <c r="E80" s="12">
        <f t="shared" si="15"/>
        <v>0</v>
      </c>
    </row>
    <row r="81" spans="1:9" ht="15" thickBot="1">
      <c r="A81" s="11" t="s">
        <v>107</v>
      </c>
      <c r="B81" s="96">
        <v>17405</v>
      </c>
      <c r="C81" s="96">
        <f>'[1]Investime - 03310'!$G$9</f>
        <v>9470</v>
      </c>
      <c r="D81" s="9">
        <f>'[2]2021 (Prog. 03310)'!$H$9</f>
        <v>3390</v>
      </c>
      <c r="E81" s="9"/>
    </row>
    <row r="82" spans="1:9" ht="15" thickBot="1">
      <c r="A82" s="11" t="s">
        <v>110</v>
      </c>
      <c r="B82" s="12"/>
      <c r="C82" s="9"/>
      <c r="D82" s="9"/>
      <c r="E82" s="9"/>
    </row>
    <row r="83" spans="1:9" ht="15" thickBot="1">
      <c r="A83" s="11" t="s">
        <v>111</v>
      </c>
      <c r="B83" s="12"/>
      <c r="C83" s="9"/>
      <c r="D83" s="9"/>
      <c r="E83" s="9"/>
    </row>
    <row r="84" spans="1:9" ht="15" thickBot="1">
      <c r="A84" s="11" t="s">
        <v>112</v>
      </c>
      <c r="B84" s="12"/>
      <c r="C84" s="9"/>
      <c r="D84" s="9"/>
      <c r="E84" s="9"/>
    </row>
    <row r="85" spans="1:9" ht="15" thickBot="1">
      <c r="A85" s="98" t="s">
        <v>161</v>
      </c>
      <c r="B85" s="187">
        <f>B75+B80</f>
        <v>17405</v>
      </c>
      <c r="C85" s="187">
        <f t="shared" ref="C85:E85" si="16">C75+C80</f>
        <v>9470</v>
      </c>
      <c r="D85" s="187">
        <f t="shared" si="16"/>
        <v>3390</v>
      </c>
      <c r="E85" s="187">
        <f t="shared" si="16"/>
        <v>0</v>
      </c>
    </row>
    <row r="86" spans="1:9" ht="31.2" thickBot="1">
      <c r="A86" s="18" t="s">
        <v>113</v>
      </c>
      <c r="B86" s="18" t="s">
        <v>138</v>
      </c>
      <c r="C86" s="97" t="s">
        <v>109</v>
      </c>
      <c r="D86" s="217" t="s">
        <v>137</v>
      </c>
      <c r="E86" s="218"/>
    </row>
    <row r="87" spans="1:9" ht="17.25" customHeight="1" thickBot="1">
      <c r="A87" s="4" t="s">
        <v>9</v>
      </c>
      <c r="B87" s="219" t="s">
        <v>241</v>
      </c>
      <c r="C87" s="220"/>
      <c r="D87" s="220"/>
      <c r="E87" s="221"/>
    </row>
    <row r="88" spans="1:9" ht="15" thickBot="1">
      <c r="A88" s="4" t="s">
        <v>14</v>
      </c>
      <c r="B88" s="222" t="s">
        <v>140</v>
      </c>
      <c r="C88" s="223"/>
      <c r="D88" s="223"/>
      <c r="E88" s="224"/>
    </row>
    <row r="89" spans="1:9" ht="12.75" customHeight="1">
      <c r="A89" s="228"/>
      <c r="B89" s="16">
        <v>2019</v>
      </c>
      <c r="C89" s="16">
        <v>2020</v>
      </c>
      <c r="D89" s="16">
        <v>2021</v>
      </c>
      <c r="E89" s="16">
        <v>2022</v>
      </c>
    </row>
    <row r="90" spans="1:9" ht="15" thickBot="1">
      <c r="A90" s="229"/>
      <c r="B90" s="17" t="s">
        <v>5</v>
      </c>
      <c r="C90" s="17" t="s">
        <v>6</v>
      </c>
      <c r="D90" s="17" t="s">
        <v>6</v>
      </c>
      <c r="E90" s="17" t="s">
        <v>6</v>
      </c>
    </row>
    <row r="91" spans="1:9" ht="15" thickBot="1">
      <c r="A91" s="4" t="s">
        <v>8</v>
      </c>
      <c r="B91" s="4">
        <v>23</v>
      </c>
      <c r="C91" s="102">
        <v>4</v>
      </c>
      <c r="D91" s="4">
        <v>1</v>
      </c>
      <c r="E91" s="4"/>
    </row>
    <row r="92" spans="1:9" ht="15" thickBot="1">
      <c r="A92" s="4" t="s">
        <v>15</v>
      </c>
      <c r="B92" s="6">
        <f>B110</f>
        <v>16750</v>
      </c>
      <c r="C92" s="6">
        <f>C110</f>
        <v>1950</v>
      </c>
      <c r="D92" s="6">
        <f t="shared" ref="D92:E92" si="17">D110</f>
        <v>600</v>
      </c>
      <c r="E92" s="6">
        <f t="shared" si="17"/>
        <v>0</v>
      </c>
    </row>
    <row r="93" spans="1:9" ht="15" thickBot="1">
      <c r="A93" s="4" t="s">
        <v>23</v>
      </c>
      <c r="B93" s="6">
        <f>B92/B91</f>
        <v>728.26086956521738</v>
      </c>
      <c r="C93" s="6">
        <f t="shared" ref="C93:D93" si="18">C92/C91</f>
        <v>487.5</v>
      </c>
      <c r="D93" s="6">
        <f t="shared" si="18"/>
        <v>600</v>
      </c>
      <c r="E93" s="6"/>
    </row>
    <row r="94" spans="1:9" ht="15" thickBot="1">
      <c r="A94" s="4" t="s">
        <v>16</v>
      </c>
      <c r="B94" s="102" t="s">
        <v>22</v>
      </c>
      <c r="C94" s="8">
        <f>C91/B91-1</f>
        <v>-0.82608695652173914</v>
      </c>
      <c r="D94" s="8">
        <f t="shared" ref="D94:D96" si="19">D91/C91-1</f>
        <v>-0.75</v>
      </c>
      <c r="E94" s="8">
        <f t="shared" ref="E94:E96" si="20">E91/D91-1</f>
        <v>-1</v>
      </c>
      <c r="G94" s="10"/>
      <c r="H94" s="10"/>
      <c r="I94" s="10"/>
    </row>
    <row r="95" spans="1:9" ht="15" thickBot="1">
      <c r="A95" s="4" t="s">
        <v>17</v>
      </c>
      <c r="B95" s="102" t="s">
        <v>22</v>
      </c>
      <c r="C95" s="8">
        <f>C92/B92-1</f>
        <v>-0.88358208955223883</v>
      </c>
      <c r="D95" s="8">
        <f t="shared" si="19"/>
        <v>-0.69230769230769229</v>
      </c>
      <c r="E95" s="8">
        <f t="shared" si="20"/>
        <v>-1</v>
      </c>
    </row>
    <row r="96" spans="1:9" ht="15" thickBot="1">
      <c r="A96" s="4" t="s">
        <v>18</v>
      </c>
      <c r="B96" s="102" t="s">
        <v>22</v>
      </c>
      <c r="C96" s="8">
        <f>C93/B93-1</f>
        <v>-0.33059701492537308</v>
      </c>
      <c r="D96" s="8">
        <f t="shared" si="19"/>
        <v>0.23076923076923084</v>
      </c>
      <c r="E96" s="8">
        <f t="shared" si="20"/>
        <v>-1</v>
      </c>
    </row>
    <row r="97" spans="1:5" ht="15" thickBot="1">
      <c r="A97" s="225" t="s">
        <v>114</v>
      </c>
      <c r="B97" s="226"/>
      <c r="C97" s="226"/>
      <c r="D97" s="226"/>
      <c r="E97" s="227"/>
    </row>
    <row r="98" spans="1:5" ht="12.75" customHeight="1">
      <c r="A98" s="228"/>
      <c r="B98" s="16">
        <v>2019</v>
      </c>
      <c r="C98" s="16">
        <v>2020</v>
      </c>
      <c r="D98" s="16">
        <v>2021</v>
      </c>
      <c r="E98" s="16">
        <v>2022</v>
      </c>
    </row>
    <row r="99" spans="1:5" ht="15" thickBot="1">
      <c r="A99" s="229"/>
      <c r="B99" s="17" t="s">
        <v>5</v>
      </c>
      <c r="C99" s="17" t="s">
        <v>6</v>
      </c>
      <c r="D99" s="17" t="s">
        <v>6</v>
      </c>
      <c r="E99" s="17" t="s">
        <v>6</v>
      </c>
    </row>
    <row r="100" spans="1:5" ht="15" thickBot="1">
      <c r="A100" s="1" t="s">
        <v>95</v>
      </c>
      <c r="B100" s="9">
        <f>B101+B102+B103+B104</f>
        <v>0</v>
      </c>
      <c r="C100" s="9">
        <f t="shared" ref="C100:E100" si="21">C101+C102+C103+C104</f>
        <v>0</v>
      </c>
      <c r="D100" s="9">
        <f t="shared" si="21"/>
        <v>0</v>
      </c>
      <c r="E100" s="9">
        <f t="shared" si="21"/>
        <v>0</v>
      </c>
    </row>
    <row r="101" spans="1:5" ht="15" thickBot="1">
      <c r="A101" s="11" t="s">
        <v>107</v>
      </c>
      <c r="B101" s="9"/>
      <c r="C101" s="9"/>
      <c r="D101" s="9"/>
      <c r="E101" s="9"/>
    </row>
    <row r="102" spans="1:5" ht="15" thickBot="1">
      <c r="A102" s="11" t="s">
        <v>110</v>
      </c>
      <c r="B102" s="9"/>
      <c r="C102" s="9"/>
      <c r="D102" s="9"/>
      <c r="E102" s="9"/>
    </row>
    <row r="103" spans="1:5" ht="15" thickBot="1">
      <c r="A103" s="11" t="s">
        <v>111</v>
      </c>
      <c r="B103" s="9"/>
      <c r="C103" s="9"/>
      <c r="D103" s="9"/>
      <c r="E103" s="9"/>
    </row>
    <row r="104" spans="1:5" ht="15" thickBot="1">
      <c r="A104" s="11" t="s">
        <v>112</v>
      </c>
      <c r="B104" s="9"/>
      <c r="C104" s="9"/>
      <c r="D104" s="9"/>
      <c r="E104" s="9"/>
    </row>
    <row r="105" spans="1:5" ht="15" thickBot="1">
      <c r="A105" s="1" t="s">
        <v>96</v>
      </c>
      <c r="B105" s="12">
        <f>B106+B107+B108+B109</f>
        <v>16750</v>
      </c>
      <c r="C105" s="12">
        <f t="shared" ref="C105:E105" si="22">C106+C107+C108+C109</f>
        <v>1950</v>
      </c>
      <c r="D105" s="12">
        <f t="shared" si="22"/>
        <v>600</v>
      </c>
      <c r="E105" s="12">
        <f t="shared" si="22"/>
        <v>0</v>
      </c>
    </row>
    <row r="106" spans="1:5" ht="15" thickBot="1">
      <c r="A106" s="11" t="s">
        <v>107</v>
      </c>
      <c r="B106" s="96">
        <v>16750</v>
      </c>
      <c r="C106" s="96">
        <f>'[1]Investime - 03310'!$G$10</f>
        <v>1950</v>
      </c>
      <c r="D106" s="9">
        <f>'[2]2021 (Prog. 03310)'!$H$10</f>
        <v>600</v>
      </c>
      <c r="E106" s="9"/>
    </row>
    <row r="107" spans="1:5" ht="15" thickBot="1">
      <c r="A107" s="11" t="s">
        <v>110</v>
      </c>
      <c r="B107" s="12"/>
      <c r="C107" s="9"/>
      <c r="D107" s="9"/>
      <c r="E107" s="9"/>
    </row>
    <row r="108" spans="1:5" ht="15" thickBot="1">
      <c r="A108" s="11" t="s">
        <v>111</v>
      </c>
      <c r="B108" s="12"/>
      <c r="C108" s="9"/>
      <c r="D108" s="9"/>
      <c r="E108" s="9"/>
    </row>
    <row r="109" spans="1:5" ht="15" thickBot="1">
      <c r="A109" s="11" t="s">
        <v>112</v>
      </c>
      <c r="B109" s="12"/>
      <c r="C109" s="9"/>
      <c r="D109" s="9"/>
      <c r="E109" s="9"/>
    </row>
    <row r="110" spans="1:5" ht="15" thickBot="1">
      <c r="A110" s="98" t="s">
        <v>115</v>
      </c>
      <c r="B110" s="187">
        <f>B100+B105</f>
        <v>16750</v>
      </c>
      <c r="C110" s="187">
        <f t="shared" ref="C110:E110" si="23">C100+C105</f>
        <v>1950</v>
      </c>
      <c r="D110" s="187">
        <f t="shared" si="23"/>
        <v>600</v>
      </c>
      <c r="E110" s="187">
        <f t="shared" si="23"/>
        <v>0</v>
      </c>
    </row>
    <row r="111" spans="1:5" ht="31.2" thickBot="1">
      <c r="A111" s="18" t="s">
        <v>133</v>
      </c>
      <c r="B111" s="18" t="s">
        <v>147</v>
      </c>
      <c r="C111" s="97" t="s">
        <v>109</v>
      </c>
      <c r="D111" s="217" t="s">
        <v>146</v>
      </c>
      <c r="E111" s="218"/>
    </row>
    <row r="112" spans="1:5" ht="17.25" customHeight="1" thickBot="1">
      <c r="A112" s="4" t="s">
        <v>9</v>
      </c>
      <c r="B112" s="219" t="s">
        <v>256</v>
      </c>
      <c r="C112" s="220"/>
      <c r="D112" s="220"/>
      <c r="E112" s="221"/>
    </row>
    <row r="113" spans="1:9" ht="15" thickBot="1">
      <c r="A113" s="4" t="s">
        <v>14</v>
      </c>
      <c r="B113" s="222" t="s">
        <v>140</v>
      </c>
      <c r="C113" s="223"/>
      <c r="D113" s="223"/>
      <c r="E113" s="224"/>
    </row>
    <row r="114" spans="1:9" ht="12.75" customHeight="1">
      <c r="A114" s="228"/>
      <c r="B114" s="16">
        <v>2019</v>
      </c>
      <c r="C114" s="16">
        <v>2020</v>
      </c>
      <c r="D114" s="16">
        <v>2021</v>
      </c>
      <c r="E114" s="16">
        <v>2022</v>
      </c>
    </row>
    <row r="115" spans="1:9" ht="15" thickBot="1">
      <c r="A115" s="229"/>
      <c r="B115" s="17" t="s">
        <v>5</v>
      </c>
      <c r="C115" s="17" t="s">
        <v>6</v>
      </c>
      <c r="D115" s="17" t="s">
        <v>6</v>
      </c>
      <c r="E115" s="17" t="s">
        <v>6</v>
      </c>
    </row>
    <row r="116" spans="1:9" ht="15" thickBot="1">
      <c r="A116" s="4" t="s">
        <v>8</v>
      </c>
      <c r="B116" s="108">
        <v>17</v>
      </c>
      <c r="C116" s="102">
        <v>9</v>
      </c>
      <c r="D116" s="4">
        <v>4</v>
      </c>
      <c r="E116" s="4"/>
    </row>
    <row r="117" spans="1:9" ht="15" thickBot="1">
      <c r="A117" s="4" t="s">
        <v>15</v>
      </c>
      <c r="B117" s="94">
        <f>B135</f>
        <v>6205</v>
      </c>
      <c r="C117" s="6">
        <f>C135</f>
        <v>4910</v>
      </c>
      <c r="D117" s="6">
        <f t="shared" ref="D117:E117" si="24">D135</f>
        <v>1135</v>
      </c>
      <c r="E117" s="6">
        <f t="shared" si="24"/>
        <v>0</v>
      </c>
    </row>
    <row r="118" spans="1:9" ht="15" thickBot="1">
      <c r="A118" s="4" t="s">
        <v>23</v>
      </c>
      <c r="B118" s="6">
        <f>B117/B116</f>
        <v>365</v>
      </c>
      <c r="C118" s="6">
        <f t="shared" ref="C118:E118" si="25">C117/C116</f>
        <v>545.55555555555554</v>
      </c>
      <c r="D118" s="6">
        <f t="shared" si="25"/>
        <v>283.75</v>
      </c>
      <c r="E118" s="6" t="e">
        <f t="shared" si="25"/>
        <v>#DIV/0!</v>
      </c>
    </row>
    <row r="119" spans="1:9" ht="15" thickBot="1">
      <c r="A119" s="4" t="s">
        <v>16</v>
      </c>
      <c r="B119" s="102" t="s">
        <v>22</v>
      </c>
      <c r="C119" s="8">
        <f>C116/B116-1</f>
        <v>-0.47058823529411764</v>
      </c>
      <c r="D119" s="8">
        <f t="shared" ref="D119:D121" si="26">D116/C116-1</f>
        <v>-0.55555555555555558</v>
      </c>
      <c r="E119" s="8">
        <f t="shared" ref="E119:E121" si="27">E116/D116-1</f>
        <v>-1</v>
      </c>
      <c r="G119" s="10"/>
      <c r="H119" s="10"/>
      <c r="I119" s="10"/>
    </row>
    <row r="120" spans="1:9" ht="15" thickBot="1">
      <c r="A120" s="4" t="s">
        <v>17</v>
      </c>
      <c r="B120" s="102" t="s">
        <v>22</v>
      </c>
      <c r="C120" s="8">
        <f>C117/B117-1</f>
        <v>-0.20870265914585007</v>
      </c>
      <c r="D120" s="8">
        <f t="shared" si="26"/>
        <v>-0.76883910386965382</v>
      </c>
      <c r="E120" s="8">
        <f t="shared" si="27"/>
        <v>-1</v>
      </c>
    </row>
    <row r="121" spans="1:9" ht="15" thickBot="1">
      <c r="A121" s="4" t="s">
        <v>18</v>
      </c>
      <c r="B121" s="102" t="s">
        <v>22</v>
      </c>
      <c r="C121" s="8">
        <f>C118/B118-1</f>
        <v>0.49467275494672758</v>
      </c>
      <c r="D121" s="8">
        <f t="shared" si="26"/>
        <v>-0.47988798370672092</v>
      </c>
      <c r="E121" s="8" t="e">
        <f t="shared" si="27"/>
        <v>#DIV/0!</v>
      </c>
    </row>
    <row r="122" spans="1:9" ht="15" thickBot="1">
      <c r="A122" s="225" t="s">
        <v>141</v>
      </c>
      <c r="B122" s="226"/>
      <c r="C122" s="226"/>
      <c r="D122" s="226"/>
      <c r="E122" s="227"/>
    </row>
    <row r="123" spans="1:9" ht="12.75" customHeight="1">
      <c r="A123" s="228"/>
      <c r="B123" s="16">
        <v>2019</v>
      </c>
      <c r="C123" s="16">
        <v>2020</v>
      </c>
      <c r="D123" s="16">
        <v>2021</v>
      </c>
      <c r="E123" s="16">
        <v>2022</v>
      </c>
    </row>
    <row r="124" spans="1:9" ht="15" thickBot="1">
      <c r="A124" s="229"/>
      <c r="B124" s="17" t="s">
        <v>5</v>
      </c>
      <c r="C124" s="17" t="s">
        <v>6</v>
      </c>
      <c r="D124" s="17" t="s">
        <v>6</v>
      </c>
      <c r="E124" s="17" t="s">
        <v>6</v>
      </c>
    </row>
    <row r="125" spans="1:9" ht="15" thickBot="1">
      <c r="A125" s="1" t="s">
        <v>95</v>
      </c>
      <c r="B125" s="9">
        <f>B126+B127+B128+B129</f>
        <v>0</v>
      </c>
      <c r="C125" s="9">
        <f t="shared" ref="C125:E125" si="28">C126+C127+C128+C129</f>
        <v>0</v>
      </c>
      <c r="D125" s="9">
        <f t="shared" si="28"/>
        <v>0</v>
      </c>
      <c r="E125" s="9">
        <f t="shared" si="28"/>
        <v>0</v>
      </c>
    </row>
    <row r="126" spans="1:9" ht="15" thickBot="1">
      <c r="A126" s="11" t="s">
        <v>107</v>
      </c>
      <c r="B126" s="9"/>
      <c r="C126" s="9"/>
      <c r="D126" s="9"/>
      <c r="E126" s="9"/>
    </row>
    <row r="127" spans="1:9" ht="15" thickBot="1">
      <c r="A127" s="11" t="s">
        <v>110</v>
      </c>
      <c r="B127" s="9"/>
      <c r="C127" s="9"/>
      <c r="D127" s="9"/>
      <c r="E127" s="9"/>
    </row>
    <row r="128" spans="1:9" ht="15" thickBot="1">
      <c r="A128" s="11" t="s">
        <v>111</v>
      </c>
      <c r="B128" s="9"/>
      <c r="C128" s="9"/>
      <c r="D128" s="9"/>
      <c r="E128" s="9"/>
    </row>
    <row r="129" spans="1:5" ht="15" thickBot="1">
      <c r="A129" s="11" t="s">
        <v>112</v>
      </c>
      <c r="B129" s="9"/>
      <c r="C129" s="9"/>
      <c r="D129" s="9"/>
      <c r="E129" s="9"/>
    </row>
    <row r="130" spans="1:5" ht="15" thickBot="1">
      <c r="A130" s="1" t="s">
        <v>96</v>
      </c>
      <c r="B130" s="12">
        <f>B131+B132+B133+B134</f>
        <v>6205</v>
      </c>
      <c r="C130" s="12">
        <f t="shared" ref="C130:E130" si="29">C131+C132+C133+C134</f>
        <v>4910</v>
      </c>
      <c r="D130" s="12">
        <f t="shared" si="29"/>
        <v>1135</v>
      </c>
      <c r="E130" s="12">
        <f t="shared" si="29"/>
        <v>0</v>
      </c>
    </row>
    <row r="131" spans="1:5" ht="15" thickBot="1">
      <c r="A131" s="11" t="s">
        <v>107</v>
      </c>
      <c r="B131" s="96">
        <v>6205</v>
      </c>
      <c r="C131" s="96">
        <f>'[1]Investime - 03310'!$G$11</f>
        <v>4910</v>
      </c>
      <c r="D131" s="9">
        <f>'[2]2021 (Prog. 03310)'!$H$11</f>
        <v>1135</v>
      </c>
      <c r="E131" s="9"/>
    </row>
    <row r="132" spans="1:5" ht="15" thickBot="1">
      <c r="A132" s="11" t="s">
        <v>110</v>
      </c>
      <c r="B132" s="95"/>
      <c r="C132" s="96"/>
      <c r="D132" s="9"/>
      <c r="E132" s="9"/>
    </row>
    <row r="133" spans="1:5" ht="15" thickBot="1">
      <c r="A133" s="11" t="s">
        <v>111</v>
      </c>
      <c r="B133" s="12"/>
      <c r="C133" s="9"/>
      <c r="D133" s="9"/>
      <c r="E133" s="9"/>
    </row>
    <row r="134" spans="1:5" ht="15" thickBot="1">
      <c r="A134" s="11" t="s">
        <v>112</v>
      </c>
      <c r="B134" s="12"/>
      <c r="C134" s="9"/>
      <c r="D134" s="9"/>
      <c r="E134" s="9"/>
    </row>
    <row r="135" spans="1:5" ht="15" thickBot="1">
      <c r="A135" s="98" t="s">
        <v>142</v>
      </c>
      <c r="B135" s="187">
        <f>B125+B130</f>
        <v>6205</v>
      </c>
      <c r="C135" s="187">
        <f t="shared" ref="C135:E135" si="30">C125+C130</f>
        <v>4910</v>
      </c>
      <c r="D135" s="187">
        <f t="shared" si="30"/>
        <v>1135</v>
      </c>
      <c r="E135" s="187">
        <f t="shared" si="30"/>
        <v>0</v>
      </c>
    </row>
    <row r="136" spans="1:5" ht="31.2" thickBot="1">
      <c r="A136" s="18" t="s">
        <v>136</v>
      </c>
      <c r="B136" s="18" t="s">
        <v>163</v>
      </c>
      <c r="C136" s="97" t="s">
        <v>109</v>
      </c>
      <c r="D136" s="217" t="s">
        <v>164</v>
      </c>
      <c r="E136" s="218"/>
    </row>
    <row r="137" spans="1:5" ht="15" thickBot="1">
      <c r="A137" s="4" t="s">
        <v>9</v>
      </c>
      <c r="B137" s="219" t="s">
        <v>165</v>
      </c>
      <c r="C137" s="220"/>
      <c r="D137" s="220"/>
      <c r="E137" s="221"/>
    </row>
    <row r="138" spans="1:5" ht="17.25" customHeight="1" thickBot="1">
      <c r="A138" s="4" t="s">
        <v>14</v>
      </c>
      <c r="B138" s="222" t="s">
        <v>140</v>
      </c>
      <c r="C138" s="223"/>
      <c r="D138" s="223"/>
      <c r="E138" s="224"/>
    </row>
    <row r="139" spans="1:5">
      <c r="A139" s="228"/>
      <c r="B139" s="16">
        <v>2019</v>
      </c>
      <c r="C139" s="16">
        <v>2020</v>
      </c>
      <c r="D139" s="16">
        <v>2021</v>
      </c>
      <c r="E139" s="16">
        <v>2022</v>
      </c>
    </row>
    <row r="140" spans="1:5" ht="12.75" customHeight="1" thickBot="1">
      <c r="A140" s="229"/>
      <c r="B140" s="17" t="s">
        <v>5</v>
      </c>
      <c r="C140" s="17" t="s">
        <v>6</v>
      </c>
      <c r="D140" s="17" t="s">
        <v>6</v>
      </c>
      <c r="E140" s="17" t="s">
        <v>6</v>
      </c>
    </row>
    <row r="141" spans="1:5" ht="15" thickBot="1">
      <c r="A141" s="4" t="s">
        <v>8</v>
      </c>
      <c r="B141" s="108">
        <v>36</v>
      </c>
      <c r="C141" s="102">
        <v>28</v>
      </c>
      <c r="D141" s="4">
        <v>29</v>
      </c>
      <c r="E141" s="4"/>
    </row>
    <row r="142" spans="1:5" ht="15" thickBot="1">
      <c r="A142" s="4" t="s">
        <v>15</v>
      </c>
      <c r="B142" s="94">
        <f>B160</f>
        <v>56380</v>
      </c>
      <c r="C142" s="6">
        <f>C160</f>
        <v>29717</v>
      </c>
      <c r="D142" s="6">
        <f t="shared" ref="D142:E142" si="31">D160</f>
        <v>22605</v>
      </c>
      <c r="E142" s="6">
        <f t="shared" si="31"/>
        <v>0</v>
      </c>
    </row>
    <row r="143" spans="1:5" ht="15" thickBot="1">
      <c r="A143" s="4" t="s">
        <v>23</v>
      </c>
      <c r="B143" s="94">
        <f>B142/B141</f>
        <v>1566.1111111111111</v>
      </c>
      <c r="C143" s="6">
        <f t="shared" ref="C143:E143" si="32">C142/C141</f>
        <v>1061.3214285714287</v>
      </c>
      <c r="D143" s="6">
        <f t="shared" si="32"/>
        <v>779.48275862068965</v>
      </c>
      <c r="E143" s="6" t="e">
        <f t="shared" si="32"/>
        <v>#DIV/0!</v>
      </c>
    </row>
    <row r="144" spans="1:5" ht="15" thickBot="1">
      <c r="A144" s="4" t="s">
        <v>16</v>
      </c>
      <c r="B144" s="102" t="s">
        <v>22</v>
      </c>
      <c r="C144" s="8">
        <f>C141/B141-1</f>
        <v>-0.22222222222222221</v>
      </c>
      <c r="D144" s="8">
        <f t="shared" ref="D144:D146" si="33">D141/C141-1</f>
        <v>3.5714285714285809E-2</v>
      </c>
      <c r="E144" s="8">
        <f t="shared" ref="E144:E146" si="34">E141/D141-1</f>
        <v>-1</v>
      </c>
    </row>
    <row r="145" spans="1:9" ht="15" thickBot="1">
      <c r="A145" s="4" t="s">
        <v>17</v>
      </c>
      <c r="B145" s="102" t="s">
        <v>22</v>
      </c>
      <c r="C145" s="8">
        <f>C142/B142-1</f>
        <v>-0.47291592763391277</v>
      </c>
      <c r="D145" s="8">
        <f t="shared" si="33"/>
        <v>-0.23932429249251275</v>
      </c>
      <c r="E145" s="8">
        <f t="shared" si="34"/>
        <v>-1</v>
      </c>
      <c r="G145" s="10"/>
      <c r="H145" s="10"/>
      <c r="I145" s="10"/>
    </row>
    <row r="146" spans="1:9" ht="15" thickBot="1">
      <c r="A146" s="4" t="s">
        <v>18</v>
      </c>
      <c r="B146" s="102" t="s">
        <v>22</v>
      </c>
      <c r="C146" s="8">
        <f>C143/B143-1</f>
        <v>-0.32232047838645916</v>
      </c>
      <c r="D146" s="8">
        <f t="shared" si="33"/>
        <v>-0.26555448930311576</v>
      </c>
      <c r="E146" s="8" t="e">
        <f t="shared" si="34"/>
        <v>#DIV/0!</v>
      </c>
    </row>
    <row r="147" spans="1:9" ht="15" thickBot="1">
      <c r="A147" s="225" t="s">
        <v>143</v>
      </c>
      <c r="B147" s="226"/>
      <c r="C147" s="226"/>
      <c r="D147" s="226"/>
      <c r="E147" s="227"/>
    </row>
    <row r="148" spans="1:9">
      <c r="A148" s="228"/>
      <c r="B148" s="16">
        <v>2019</v>
      </c>
      <c r="C148" s="16">
        <v>2020</v>
      </c>
      <c r="D148" s="16">
        <v>2021</v>
      </c>
      <c r="E148" s="16">
        <v>2022</v>
      </c>
    </row>
    <row r="149" spans="1:9" ht="12.75" customHeight="1" thickBot="1">
      <c r="A149" s="229"/>
      <c r="B149" s="17" t="s">
        <v>5</v>
      </c>
      <c r="C149" s="17" t="s">
        <v>6</v>
      </c>
      <c r="D149" s="17" t="s">
        <v>6</v>
      </c>
      <c r="E149" s="17" t="s">
        <v>6</v>
      </c>
    </row>
    <row r="150" spans="1:9" ht="15" thickBot="1">
      <c r="A150" s="1" t="s">
        <v>95</v>
      </c>
      <c r="B150" s="9">
        <f>B151+B152+B153+B154</f>
        <v>0</v>
      </c>
      <c r="C150" s="9">
        <f t="shared" ref="C150:E150" si="35">C151+C152+C153+C154</f>
        <v>0</v>
      </c>
      <c r="D150" s="9">
        <f t="shared" si="35"/>
        <v>0</v>
      </c>
      <c r="E150" s="9">
        <f t="shared" si="35"/>
        <v>0</v>
      </c>
    </row>
    <row r="151" spans="1:9" ht="15" thickBot="1">
      <c r="A151" s="11" t="s">
        <v>107</v>
      </c>
      <c r="B151" s="9"/>
      <c r="C151" s="9"/>
      <c r="D151" s="9"/>
      <c r="E151" s="9"/>
    </row>
    <row r="152" spans="1:9" ht="15" thickBot="1">
      <c r="A152" s="11" t="s">
        <v>110</v>
      </c>
      <c r="B152" s="9"/>
      <c r="C152" s="9"/>
      <c r="D152" s="9"/>
      <c r="E152" s="9"/>
    </row>
    <row r="153" spans="1:9" ht="15" thickBot="1">
      <c r="A153" s="11" t="s">
        <v>111</v>
      </c>
      <c r="B153" s="9"/>
      <c r="C153" s="9"/>
      <c r="D153" s="9"/>
      <c r="E153" s="9"/>
    </row>
    <row r="154" spans="1:9" ht="15" thickBot="1">
      <c r="A154" s="11" t="s">
        <v>112</v>
      </c>
      <c r="B154" s="9"/>
      <c r="C154" s="9"/>
      <c r="D154" s="9"/>
      <c r="E154" s="9"/>
    </row>
    <row r="155" spans="1:9" ht="15" thickBot="1">
      <c r="A155" s="1" t="s">
        <v>96</v>
      </c>
      <c r="B155" s="12">
        <f>B156+B157+B158+B159</f>
        <v>56380</v>
      </c>
      <c r="C155" s="12">
        <f t="shared" ref="C155:E155" si="36">C156+C157+C158+C159</f>
        <v>29717</v>
      </c>
      <c r="D155" s="12">
        <f t="shared" si="36"/>
        <v>22605</v>
      </c>
      <c r="E155" s="12">
        <f t="shared" si="36"/>
        <v>0</v>
      </c>
    </row>
    <row r="156" spans="1:9" ht="15" thickBot="1">
      <c r="A156" s="11" t="s">
        <v>107</v>
      </c>
      <c r="B156" s="96">
        <v>56380</v>
      </c>
      <c r="C156" s="96">
        <v>29717</v>
      </c>
      <c r="D156" s="9">
        <v>22605</v>
      </c>
      <c r="E156" s="9"/>
    </row>
    <row r="157" spans="1:9" ht="15" thickBot="1">
      <c r="A157" s="11" t="s">
        <v>110</v>
      </c>
      <c r="B157" s="12"/>
      <c r="C157" s="9"/>
      <c r="D157" s="9"/>
      <c r="E157" s="9"/>
    </row>
    <row r="158" spans="1:9" ht="15" thickBot="1">
      <c r="A158" s="11" t="s">
        <v>111</v>
      </c>
      <c r="B158" s="12"/>
      <c r="C158" s="9"/>
      <c r="D158" s="9"/>
      <c r="E158" s="9"/>
    </row>
    <row r="159" spans="1:9" ht="15" thickBot="1">
      <c r="A159" s="11" t="s">
        <v>112</v>
      </c>
      <c r="B159" s="12"/>
      <c r="C159" s="9"/>
      <c r="D159" s="9"/>
      <c r="E159" s="9"/>
    </row>
    <row r="160" spans="1:9" ht="15" thickBot="1">
      <c r="A160" s="18" t="s">
        <v>144</v>
      </c>
      <c r="B160" s="187">
        <f>B150+B155</f>
        <v>56380</v>
      </c>
      <c r="C160" s="187">
        <f t="shared" ref="C160:E160" si="37">C150+C155</f>
        <v>29717</v>
      </c>
      <c r="D160" s="187">
        <f t="shared" si="37"/>
        <v>22605</v>
      </c>
      <c r="E160" s="187">
        <f t="shared" si="37"/>
        <v>0</v>
      </c>
    </row>
    <row r="161" spans="1:9" ht="27" customHeight="1" thickBot="1">
      <c r="A161" s="18" t="s">
        <v>100</v>
      </c>
      <c r="B161" s="230" t="s">
        <v>166</v>
      </c>
      <c r="C161" s="231"/>
      <c r="D161" s="232"/>
      <c r="E161" s="233"/>
    </row>
    <row r="162" spans="1:9" ht="31.2" thickBot="1">
      <c r="A162" s="18" t="s">
        <v>145</v>
      </c>
      <c r="B162" s="18" t="s">
        <v>152</v>
      </c>
      <c r="C162" s="97" t="s">
        <v>109</v>
      </c>
      <c r="D162" s="217" t="s">
        <v>151</v>
      </c>
      <c r="E162" s="218"/>
    </row>
    <row r="163" spans="1:9" ht="25.5" customHeight="1" thickBot="1">
      <c r="A163" s="4" t="s">
        <v>9</v>
      </c>
      <c r="B163" s="219" t="s">
        <v>167</v>
      </c>
      <c r="C163" s="220"/>
      <c r="D163" s="220"/>
      <c r="E163" s="221"/>
    </row>
    <row r="164" spans="1:9" ht="15" thickBot="1">
      <c r="A164" s="4" t="s">
        <v>14</v>
      </c>
      <c r="B164" s="222" t="s">
        <v>168</v>
      </c>
      <c r="C164" s="223"/>
      <c r="D164" s="223"/>
      <c r="E164" s="224"/>
    </row>
    <row r="165" spans="1:9" ht="17.25" customHeight="1">
      <c r="A165" s="228"/>
      <c r="B165" s="16">
        <v>2019</v>
      </c>
      <c r="C165" s="16">
        <v>2020</v>
      </c>
      <c r="D165" s="16">
        <v>2021</v>
      </c>
      <c r="E165" s="16">
        <v>2022</v>
      </c>
    </row>
    <row r="166" spans="1:9" ht="15" thickBot="1">
      <c r="A166" s="229"/>
      <c r="B166" s="17" t="s">
        <v>5</v>
      </c>
      <c r="C166" s="17" t="s">
        <v>6</v>
      </c>
      <c r="D166" s="17" t="s">
        <v>6</v>
      </c>
      <c r="E166" s="17" t="s">
        <v>6</v>
      </c>
    </row>
    <row r="167" spans="1:9" ht="12.75" customHeight="1" thickBot="1">
      <c r="A167" s="4" t="s">
        <v>8</v>
      </c>
      <c r="B167" s="121">
        <v>9</v>
      </c>
      <c r="C167" s="121">
        <v>11</v>
      </c>
      <c r="D167" s="121">
        <v>10</v>
      </c>
      <c r="E167" s="121"/>
    </row>
    <row r="168" spans="1:9" ht="15" thickBot="1">
      <c r="A168" s="4" t="s">
        <v>15</v>
      </c>
      <c r="B168" s="6">
        <f>B186</f>
        <v>23500</v>
      </c>
      <c r="C168" s="6">
        <f>C186</f>
        <v>25200</v>
      </c>
      <c r="D168" s="6">
        <f t="shared" ref="D168" si="38">D186</f>
        <v>25000</v>
      </c>
      <c r="E168" s="6"/>
    </row>
    <row r="169" spans="1:9" ht="15" thickBot="1">
      <c r="A169" s="4" t="s">
        <v>23</v>
      </c>
      <c r="B169" s="6">
        <f>B168/B167</f>
        <v>2611.1111111111113</v>
      </c>
      <c r="C169" s="6">
        <f t="shared" ref="C169:E169" si="39">C168/C167</f>
        <v>2290.909090909091</v>
      </c>
      <c r="D169" s="6">
        <f t="shared" si="39"/>
        <v>2500</v>
      </c>
      <c r="E169" s="6" t="e">
        <f t="shared" si="39"/>
        <v>#DIV/0!</v>
      </c>
    </row>
    <row r="170" spans="1:9" ht="15" thickBot="1">
      <c r="A170" s="4" t="s">
        <v>16</v>
      </c>
      <c r="B170" s="102" t="s">
        <v>22</v>
      </c>
      <c r="C170" s="8">
        <f>C167/B167-1</f>
        <v>0.22222222222222232</v>
      </c>
      <c r="D170" s="8">
        <f t="shared" ref="D170:D172" si="40">D167/C167-1</f>
        <v>-9.0909090909090939E-2</v>
      </c>
      <c r="E170" s="8">
        <f t="shared" ref="E170:E172" si="41">E167/D167-1</f>
        <v>-1</v>
      </c>
    </row>
    <row r="171" spans="1:9" ht="15" thickBot="1">
      <c r="A171" s="4" t="s">
        <v>17</v>
      </c>
      <c r="B171" s="102" t="s">
        <v>22</v>
      </c>
      <c r="C171" s="8">
        <f>C168/B168-1</f>
        <v>7.2340425531914887E-2</v>
      </c>
      <c r="D171" s="8">
        <f t="shared" si="40"/>
        <v>-7.9365079365079083E-3</v>
      </c>
      <c r="E171" s="8">
        <f t="shared" si="41"/>
        <v>-1</v>
      </c>
    </row>
    <row r="172" spans="1:9" ht="15" thickBot="1">
      <c r="A172" s="4" t="s">
        <v>18</v>
      </c>
      <c r="B172" s="102" t="s">
        <v>22</v>
      </c>
      <c r="C172" s="8">
        <f>C169/B169-1</f>
        <v>-0.12263056092843327</v>
      </c>
      <c r="D172" s="8">
        <f t="shared" si="40"/>
        <v>9.1269841269841168E-2</v>
      </c>
      <c r="E172" s="8" t="e">
        <f t="shared" si="41"/>
        <v>#DIV/0!</v>
      </c>
      <c r="G172" s="10"/>
      <c r="H172" s="10"/>
      <c r="I172" s="10"/>
    </row>
    <row r="173" spans="1:9" ht="15" thickBot="1">
      <c r="A173" s="225" t="s">
        <v>148</v>
      </c>
      <c r="B173" s="226"/>
      <c r="C173" s="226"/>
      <c r="D173" s="226"/>
      <c r="E173" s="227"/>
    </row>
    <row r="174" spans="1:9">
      <c r="A174" s="228"/>
      <c r="B174" s="16">
        <v>2019</v>
      </c>
      <c r="C174" s="16">
        <v>2020</v>
      </c>
      <c r="D174" s="16">
        <v>2021</v>
      </c>
      <c r="E174" s="16">
        <v>2022</v>
      </c>
    </row>
    <row r="175" spans="1:9" ht="15" thickBot="1">
      <c r="A175" s="229"/>
      <c r="B175" s="17" t="s">
        <v>5</v>
      </c>
      <c r="C175" s="17" t="s">
        <v>6</v>
      </c>
      <c r="D175" s="17" t="s">
        <v>6</v>
      </c>
      <c r="E175" s="17" t="s">
        <v>6</v>
      </c>
    </row>
    <row r="176" spans="1:9" ht="12.75" customHeight="1" thickBot="1">
      <c r="A176" s="1" t="s">
        <v>95</v>
      </c>
      <c r="B176" s="9">
        <f>B177+B178+B179+B180</f>
        <v>0</v>
      </c>
      <c r="C176" s="9">
        <f t="shared" ref="C176:E176" si="42">C177+C178+C179+C180</f>
        <v>0</v>
      </c>
      <c r="D176" s="9">
        <f t="shared" si="42"/>
        <v>0</v>
      </c>
      <c r="E176" s="9">
        <f t="shared" si="42"/>
        <v>0</v>
      </c>
    </row>
    <row r="177" spans="1:5" ht="15" thickBot="1">
      <c r="A177" s="11" t="s">
        <v>107</v>
      </c>
      <c r="B177" s="9"/>
      <c r="C177" s="9"/>
      <c r="D177" s="9"/>
      <c r="E177" s="9"/>
    </row>
    <row r="178" spans="1:5" ht="15" thickBot="1">
      <c r="A178" s="11" t="s">
        <v>110</v>
      </c>
      <c r="B178" s="9"/>
      <c r="C178" s="9"/>
      <c r="D178" s="9"/>
      <c r="E178" s="9"/>
    </row>
    <row r="179" spans="1:5" ht="15" thickBot="1">
      <c r="A179" s="11" t="s">
        <v>111</v>
      </c>
      <c r="B179" s="9"/>
      <c r="C179" s="9"/>
      <c r="D179" s="9"/>
      <c r="E179" s="9"/>
    </row>
    <row r="180" spans="1:5" ht="15" thickBot="1">
      <c r="A180" s="11" t="s">
        <v>112</v>
      </c>
      <c r="B180" s="9"/>
      <c r="C180" s="9"/>
      <c r="D180" s="9"/>
      <c r="E180" s="9"/>
    </row>
    <row r="181" spans="1:5" ht="15" thickBot="1">
      <c r="A181" s="1" t="s">
        <v>96</v>
      </c>
      <c r="B181" s="12">
        <f>B182+B183+B184+B185</f>
        <v>23500</v>
      </c>
      <c r="C181" s="12">
        <f t="shared" ref="C181:E181" si="43">C182+C183+C184+C185</f>
        <v>25200</v>
      </c>
      <c r="D181" s="12">
        <f t="shared" si="43"/>
        <v>25000</v>
      </c>
      <c r="E181" s="12">
        <f t="shared" si="43"/>
        <v>0</v>
      </c>
    </row>
    <row r="182" spans="1:5" ht="15" thickBot="1">
      <c r="A182" s="11" t="s">
        <v>107</v>
      </c>
      <c r="B182" s="96">
        <v>23500</v>
      </c>
      <c r="C182" s="96">
        <f>'[1]Investime - 03310'!$G$12+'[1]Investime - 03310'!$G$13</f>
        <v>25200</v>
      </c>
      <c r="D182" s="9">
        <f>'[2]2021 (Prog. 03310)'!$H$12+'[2]2021 (Prog. 03310)'!$H$13</f>
        <v>25000</v>
      </c>
      <c r="E182" s="9"/>
    </row>
    <row r="183" spans="1:5" ht="15" thickBot="1">
      <c r="A183" s="11" t="s">
        <v>110</v>
      </c>
      <c r="B183" s="12"/>
      <c r="C183" s="9"/>
      <c r="D183" s="9"/>
      <c r="E183" s="9"/>
    </row>
    <row r="184" spans="1:5" ht="15" thickBot="1">
      <c r="A184" s="11" t="s">
        <v>111</v>
      </c>
      <c r="B184" s="12"/>
      <c r="C184" s="9"/>
      <c r="D184" s="9"/>
      <c r="E184" s="9"/>
    </row>
    <row r="185" spans="1:5" ht="15" thickBot="1">
      <c r="A185" s="11" t="s">
        <v>112</v>
      </c>
      <c r="B185" s="12"/>
      <c r="C185" s="9"/>
      <c r="D185" s="9"/>
      <c r="E185" s="9"/>
    </row>
    <row r="186" spans="1:5" ht="15" thickBot="1">
      <c r="A186" s="98" t="s">
        <v>149</v>
      </c>
      <c r="B186" s="187">
        <f>B176+B181</f>
        <v>23500</v>
      </c>
      <c r="C186" s="187">
        <f t="shared" ref="C186:E186" si="44">C176+C181</f>
        <v>25200</v>
      </c>
      <c r="D186" s="187">
        <f t="shared" si="44"/>
        <v>25000</v>
      </c>
      <c r="E186" s="187">
        <f t="shared" si="44"/>
        <v>0</v>
      </c>
    </row>
    <row r="187" spans="1:5" ht="15" thickBot="1">
      <c r="A187" s="234" t="s">
        <v>93</v>
      </c>
      <c r="B187" s="235"/>
      <c r="C187" s="235"/>
      <c r="D187" s="235"/>
      <c r="E187" s="236"/>
    </row>
    <row r="188" spans="1:5" ht="15" thickBot="1">
      <c r="A188" s="234" t="s">
        <v>97</v>
      </c>
      <c r="B188" s="235"/>
      <c r="C188" s="235"/>
      <c r="D188" s="235"/>
      <c r="E188" s="236"/>
    </row>
    <row r="189" spans="1:5" ht="31.2" customHeight="1" thickBot="1">
      <c r="A189" s="18" t="s">
        <v>100</v>
      </c>
      <c r="B189" s="237" t="s">
        <v>230</v>
      </c>
      <c r="C189" s="238"/>
      <c r="D189" s="238"/>
      <c r="E189" s="239"/>
    </row>
    <row r="190" spans="1:5" ht="31.2" thickBot="1">
      <c r="A190" s="18" t="s">
        <v>150</v>
      </c>
      <c r="B190" s="106" t="s">
        <v>170</v>
      </c>
      <c r="C190" s="99" t="s">
        <v>109</v>
      </c>
      <c r="D190" s="100"/>
      <c r="E190" s="101" t="s">
        <v>131</v>
      </c>
    </row>
    <row r="191" spans="1:5" ht="15" thickBot="1">
      <c r="A191" s="4" t="s">
        <v>9</v>
      </c>
      <c r="B191" s="219" t="s">
        <v>260</v>
      </c>
      <c r="C191" s="220"/>
      <c r="D191" s="220"/>
      <c r="E191" s="221"/>
    </row>
    <row r="192" spans="1:5" ht="15" thickBot="1">
      <c r="A192" s="4" t="s">
        <v>14</v>
      </c>
      <c r="B192" s="240" t="s">
        <v>171</v>
      </c>
      <c r="C192" s="223"/>
      <c r="D192" s="223"/>
      <c r="E192" s="224"/>
    </row>
    <row r="193" spans="1:9">
      <c r="A193" s="228"/>
      <c r="B193" s="16">
        <v>2019</v>
      </c>
      <c r="C193" s="16">
        <v>2020</v>
      </c>
      <c r="D193" s="16">
        <v>2021</v>
      </c>
      <c r="E193" s="16">
        <v>2022</v>
      </c>
    </row>
    <row r="194" spans="1:9" ht="15" thickBot="1">
      <c r="A194" s="229"/>
      <c r="B194" s="17" t="s">
        <v>5</v>
      </c>
      <c r="C194" s="17" t="s">
        <v>6</v>
      </c>
      <c r="D194" s="17" t="s">
        <v>6</v>
      </c>
      <c r="E194" s="17" t="s">
        <v>6</v>
      </c>
    </row>
    <row r="195" spans="1:9" ht="15" thickBot="1">
      <c r="A195" s="4" t="s">
        <v>8</v>
      </c>
      <c r="B195" s="102">
        <v>4</v>
      </c>
      <c r="C195" s="102">
        <v>0</v>
      </c>
      <c r="D195" s="102">
        <v>0</v>
      </c>
      <c r="E195" s="4">
        <v>0</v>
      </c>
    </row>
    <row r="196" spans="1:9" ht="15" thickBot="1">
      <c r="A196" s="4" t="s">
        <v>15</v>
      </c>
      <c r="B196" s="6">
        <f>B214</f>
        <v>4510</v>
      </c>
      <c r="C196" s="6">
        <f t="shared" ref="C196:E196" si="45">C214</f>
        <v>5140</v>
      </c>
      <c r="D196" s="6">
        <f t="shared" si="45"/>
        <v>0</v>
      </c>
      <c r="E196" s="6">
        <f t="shared" si="45"/>
        <v>0</v>
      </c>
    </row>
    <row r="197" spans="1:9" ht="15" thickBot="1">
      <c r="A197" s="4" t="s">
        <v>23</v>
      </c>
      <c r="B197" s="6">
        <f>B196/B195</f>
        <v>1127.5</v>
      </c>
      <c r="C197" s="6"/>
      <c r="D197" s="6"/>
      <c r="E197" s="6"/>
    </row>
    <row r="198" spans="1:9" ht="15" thickBot="1">
      <c r="A198" s="4" t="s">
        <v>16</v>
      </c>
      <c r="B198" s="102" t="s">
        <v>22</v>
      </c>
      <c r="C198" s="8">
        <f>C195/B195-1</f>
        <v>-1</v>
      </c>
      <c r="D198" s="8"/>
      <c r="E198" s="8"/>
    </row>
    <row r="199" spans="1:9" ht="17.25" customHeight="1" thickBot="1">
      <c r="A199" s="4" t="s">
        <v>17</v>
      </c>
      <c r="B199" s="102" t="s">
        <v>22</v>
      </c>
      <c r="C199" s="8">
        <f>C196/B196-1</f>
        <v>0.13968957871396892</v>
      </c>
      <c r="D199" s="8">
        <f t="shared" ref="D199" si="46">D196/C196-1</f>
        <v>-1</v>
      </c>
      <c r="E199" s="8"/>
    </row>
    <row r="200" spans="1:9" ht="15" thickBot="1">
      <c r="A200" s="4" t="s">
        <v>18</v>
      </c>
      <c r="B200" s="102" t="s">
        <v>22</v>
      </c>
      <c r="C200" s="8">
        <f>C197/B197-1</f>
        <v>-1</v>
      </c>
      <c r="D200" s="8"/>
      <c r="E200" s="8"/>
    </row>
    <row r="201" spans="1:9" ht="12.75" customHeight="1" thickBot="1">
      <c r="A201" s="225" t="s">
        <v>178</v>
      </c>
      <c r="B201" s="226"/>
      <c r="C201" s="226"/>
      <c r="D201" s="226"/>
      <c r="E201" s="227"/>
    </row>
    <row r="202" spans="1:9">
      <c r="A202" s="228"/>
      <c r="B202" s="16">
        <v>2019</v>
      </c>
      <c r="C202" s="16">
        <v>2020</v>
      </c>
      <c r="D202" s="16">
        <v>2021</v>
      </c>
      <c r="E202" s="16">
        <v>2022</v>
      </c>
    </row>
    <row r="203" spans="1:9" ht="15" thickBot="1">
      <c r="A203" s="229"/>
      <c r="B203" s="17" t="s">
        <v>5</v>
      </c>
      <c r="C203" s="17" t="s">
        <v>6</v>
      </c>
      <c r="D203" s="17" t="s">
        <v>6</v>
      </c>
      <c r="E203" s="17" t="s">
        <v>6</v>
      </c>
    </row>
    <row r="204" spans="1:9" ht="15" thickBot="1">
      <c r="A204" s="1" t="s">
        <v>95</v>
      </c>
      <c r="B204" s="12">
        <f>B205+B206+B207+B208</f>
        <v>4510</v>
      </c>
      <c r="C204" s="12">
        <f t="shared" ref="C204:E204" si="47">C205+C206+C207+C208</f>
        <v>5140</v>
      </c>
      <c r="D204" s="12">
        <f t="shared" si="47"/>
        <v>0</v>
      </c>
      <c r="E204" s="12">
        <f t="shared" si="47"/>
        <v>0</v>
      </c>
    </row>
    <row r="205" spans="1:9" ht="15" thickBot="1">
      <c r="A205" s="11" t="s">
        <v>107</v>
      </c>
      <c r="B205" s="9">
        <v>4510</v>
      </c>
      <c r="C205" s="9">
        <v>5140</v>
      </c>
      <c r="D205" s="9">
        <v>0</v>
      </c>
      <c r="E205" s="9">
        <v>0</v>
      </c>
    </row>
    <row r="206" spans="1:9" ht="15" thickBot="1">
      <c r="A206" s="11" t="s">
        <v>110</v>
      </c>
      <c r="B206" s="9"/>
      <c r="C206" s="9"/>
      <c r="D206" s="9"/>
      <c r="E206" s="9"/>
      <c r="G206" s="10"/>
      <c r="H206" s="10"/>
      <c r="I206" s="10"/>
    </row>
    <row r="207" spans="1:9" ht="15" thickBot="1">
      <c r="A207" s="11" t="s">
        <v>111</v>
      </c>
      <c r="B207" s="9"/>
      <c r="C207" s="9"/>
      <c r="D207" s="9"/>
      <c r="E207" s="9"/>
    </row>
    <row r="208" spans="1:9" ht="15" thickBot="1">
      <c r="A208" s="11" t="s">
        <v>112</v>
      </c>
      <c r="B208" s="9"/>
      <c r="C208" s="9"/>
      <c r="D208" s="9"/>
      <c r="E208" s="9"/>
    </row>
    <row r="209" spans="1:5" ht="15" thickBot="1">
      <c r="A209" s="1" t="s">
        <v>96</v>
      </c>
      <c r="B209" s="12">
        <f>B210+B211+B212+B213</f>
        <v>0</v>
      </c>
      <c r="C209" s="12">
        <f t="shared" ref="C209:E209" si="48">C210+C211+C212+C213</f>
        <v>0</v>
      </c>
      <c r="D209" s="12">
        <f t="shared" si="48"/>
        <v>0</v>
      </c>
      <c r="E209" s="12">
        <f t="shared" si="48"/>
        <v>0</v>
      </c>
    </row>
    <row r="210" spans="1:5" ht="12.75" customHeight="1" thickBot="1">
      <c r="A210" s="11" t="s">
        <v>107</v>
      </c>
      <c r="B210" s="12"/>
      <c r="C210" s="95">
        <v>0</v>
      </c>
      <c r="D210" s="12">
        <v>0</v>
      </c>
      <c r="E210" s="12"/>
    </row>
    <row r="211" spans="1:5" ht="15" thickBot="1">
      <c r="A211" s="11" t="s">
        <v>110</v>
      </c>
      <c r="B211" s="12"/>
      <c r="C211" s="12"/>
      <c r="D211" s="12"/>
      <c r="E211" s="12"/>
    </row>
    <row r="212" spans="1:5" ht="15" thickBot="1">
      <c r="A212" s="11" t="s">
        <v>111</v>
      </c>
      <c r="B212" s="12"/>
      <c r="C212" s="12"/>
      <c r="D212" s="12"/>
      <c r="E212" s="12"/>
    </row>
    <row r="213" spans="1:5" ht="15" thickBot="1">
      <c r="A213" s="11" t="s">
        <v>112</v>
      </c>
      <c r="B213" s="12"/>
      <c r="C213" s="12"/>
      <c r="D213" s="12"/>
      <c r="E213" s="12"/>
    </row>
    <row r="214" spans="1:5" ht="15" thickBot="1">
      <c r="A214" s="111" t="s">
        <v>179</v>
      </c>
      <c r="B214" s="187">
        <f>B204+B209</f>
        <v>4510</v>
      </c>
      <c r="C214" s="187">
        <f t="shared" ref="C214:E214" si="49">C204+C209</f>
        <v>5140</v>
      </c>
      <c r="D214" s="187">
        <f t="shared" si="49"/>
        <v>0</v>
      </c>
      <c r="E214" s="187">
        <f t="shared" si="49"/>
        <v>0</v>
      </c>
    </row>
    <row r="215" spans="1:5" ht="31.2" thickBot="1">
      <c r="A215" s="18" t="s">
        <v>153</v>
      </c>
      <c r="B215" s="18" t="s">
        <v>172</v>
      </c>
      <c r="C215" s="97" t="s">
        <v>109</v>
      </c>
      <c r="D215" s="217" t="s">
        <v>130</v>
      </c>
      <c r="E215" s="218"/>
    </row>
    <row r="216" spans="1:5" ht="15" thickBot="1">
      <c r="A216" s="4" t="s">
        <v>9</v>
      </c>
      <c r="B216" s="219" t="s">
        <v>242</v>
      </c>
      <c r="C216" s="220"/>
      <c r="D216" s="220"/>
      <c r="E216" s="221"/>
    </row>
    <row r="217" spans="1:5" ht="15" thickBot="1">
      <c r="A217" s="4" t="s">
        <v>14</v>
      </c>
      <c r="B217" s="222" t="s">
        <v>129</v>
      </c>
      <c r="C217" s="223"/>
      <c r="D217" s="223"/>
      <c r="E217" s="224"/>
    </row>
    <row r="218" spans="1:5">
      <c r="A218" s="228"/>
      <c r="B218" s="16">
        <v>2019</v>
      </c>
      <c r="C218" s="16">
        <v>2020</v>
      </c>
      <c r="D218" s="16">
        <v>2021</v>
      </c>
      <c r="E218" s="16">
        <v>2022</v>
      </c>
    </row>
    <row r="219" spans="1:5" ht="15" thickBot="1">
      <c r="A219" s="229"/>
      <c r="B219" s="17" t="s">
        <v>5</v>
      </c>
      <c r="C219" s="17" t="s">
        <v>6</v>
      </c>
      <c r="D219" s="17" t="s">
        <v>6</v>
      </c>
      <c r="E219" s="17" t="s">
        <v>6</v>
      </c>
    </row>
    <row r="220" spans="1:5" ht="15" thickBot="1">
      <c r="A220" s="4" t="s">
        <v>8</v>
      </c>
      <c r="B220" s="4">
        <v>0</v>
      </c>
      <c r="C220" s="197">
        <f>C221/C222</f>
        <v>1554.0289855072465</v>
      </c>
      <c r="D220" s="153">
        <f>D221/C222</f>
        <v>1449.2753623188405</v>
      </c>
      <c r="E220" s="4"/>
    </row>
    <row r="221" spans="1:5" ht="15" thickBot="1">
      <c r="A221" s="4" t="s">
        <v>15</v>
      </c>
      <c r="B221" s="6"/>
      <c r="C221" s="6">
        <f>C239</f>
        <v>107228</v>
      </c>
      <c r="D221" s="6">
        <f t="shared" ref="D221" si="50">D239</f>
        <v>100000</v>
      </c>
      <c r="E221" s="6"/>
    </row>
    <row r="222" spans="1:5" ht="15" thickBot="1">
      <c r="A222" s="4" t="s">
        <v>23</v>
      </c>
      <c r="B222" s="6"/>
      <c r="C222" s="6">
        <v>69</v>
      </c>
      <c r="D222" s="6">
        <v>69</v>
      </c>
      <c r="E222" s="6"/>
    </row>
    <row r="223" spans="1:5" ht="17.25" customHeight="1" thickBot="1">
      <c r="A223" s="4" t="s">
        <v>16</v>
      </c>
      <c r="B223" s="102" t="s">
        <v>22</v>
      </c>
      <c r="C223" s="8"/>
      <c r="D223" s="8">
        <f t="shared" ref="D223:D225" si="51">D220/C220-1</f>
        <v>-6.7407766628119647E-2</v>
      </c>
      <c r="E223" s="8">
        <f t="shared" ref="E223:E225" si="52">E220/D220-1</f>
        <v>-1</v>
      </c>
    </row>
    <row r="224" spans="1:5" ht="15" thickBot="1">
      <c r="A224" s="4" t="s">
        <v>17</v>
      </c>
      <c r="B224" s="102" t="s">
        <v>22</v>
      </c>
      <c r="C224" s="8"/>
      <c r="D224" s="8">
        <f t="shared" si="51"/>
        <v>-6.7407766628119536E-2</v>
      </c>
      <c r="E224" s="8">
        <f t="shared" si="52"/>
        <v>-1</v>
      </c>
    </row>
    <row r="225" spans="1:9" ht="12.75" customHeight="1" thickBot="1">
      <c r="A225" s="4" t="s">
        <v>18</v>
      </c>
      <c r="B225" s="102" t="s">
        <v>22</v>
      </c>
      <c r="C225" s="8"/>
      <c r="D225" s="8">
        <f t="shared" si="51"/>
        <v>0</v>
      </c>
      <c r="E225" s="8">
        <f t="shared" si="52"/>
        <v>-1</v>
      </c>
    </row>
    <row r="226" spans="1:9" ht="15" thickBot="1">
      <c r="A226" s="225" t="s">
        <v>180</v>
      </c>
      <c r="B226" s="226"/>
      <c r="C226" s="226"/>
      <c r="D226" s="226"/>
      <c r="E226" s="227"/>
    </row>
    <row r="227" spans="1:9">
      <c r="A227" s="228"/>
      <c r="B227" s="16">
        <v>2019</v>
      </c>
      <c r="C227" s="16">
        <v>2020</v>
      </c>
      <c r="D227" s="16">
        <v>2021</v>
      </c>
      <c r="E227" s="16">
        <v>2022</v>
      </c>
    </row>
    <row r="228" spans="1:9" ht="15" thickBot="1">
      <c r="A228" s="229"/>
      <c r="B228" s="17" t="s">
        <v>5</v>
      </c>
      <c r="C228" s="17" t="s">
        <v>6</v>
      </c>
      <c r="D228" s="17" t="s">
        <v>6</v>
      </c>
      <c r="E228" s="17" t="s">
        <v>6</v>
      </c>
    </row>
    <row r="229" spans="1:9" ht="15" thickBot="1">
      <c r="A229" s="1" t="s">
        <v>95</v>
      </c>
      <c r="B229" s="9">
        <f>B230+B231+B232+B233</f>
        <v>0</v>
      </c>
      <c r="C229" s="9">
        <f t="shared" ref="C229:E229" si="53">C230+C231+C232+C233</f>
        <v>0</v>
      </c>
      <c r="D229" s="9">
        <f t="shared" si="53"/>
        <v>0</v>
      </c>
      <c r="E229" s="9">
        <f t="shared" si="53"/>
        <v>0</v>
      </c>
    </row>
    <row r="230" spans="1:9" ht="15" thickBot="1">
      <c r="A230" s="11" t="s">
        <v>107</v>
      </c>
      <c r="B230" s="9"/>
      <c r="C230" s="9"/>
      <c r="D230" s="9"/>
      <c r="E230" s="9"/>
      <c r="G230" s="10"/>
      <c r="H230" s="10"/>
      <c r="I230" s="10"/>
    </row>
    <row r="231" spans="1:9" ht="15" thickBot="1">
      <c r="A231" s="11" t="s">
        <v>110</v>
      </c>
      <c r="B231" s="9"/>
      <c r="C231" s="9"/>
      <c r="D231" s="9"/>
      <c r="E231" s="9"/>
    </row>
    <row r="232" spans="1:9" ht="15" thickBot="1">
      <c r="A232" s="11" t="s">
        <v>111</v>
      </c>
      <c r="B232" s="9"/>
      <c r="C232" s="9"/>
      <c r="D232" s="9"/>
      <c r="E232" s="9"/>
    </row>
    <row r="233" spans="1:9" ht="15" thickBot="1">
      <c r="A233" s="11" t="s">
        <v>112</v>
      </c>
      <c r="B233" s="9"/>
      <c r="C233" s="9"/>
      <c r="D233" s="9"/>
      <c r="E233" s="9"/>
    </row>
    <row r="234" spans="1:9" ht="12.75" customHeight="1" thickBot="1">
      <c r="A234" s="1" t="s">
        <v>96</v>
      </c>
      <c r="B234" s="12">
        <f>B235+B236+B237+B238</f>
        <v>0</v>
      </c>
      <c r="C234" s="12">
        <f t="shared" ref="C234:E234" si="54">C235+C236+C237+C238</f>
        <v>107228</v>
      </c>
      <c r="D234" s="12">
        <f t="shared" si="54"/>
        <v>100000</v>
      </c>
      <c r="E234" s="12">
        <f t="shared" si="54"/>
        <v>0</v>
      </c>
    </row>
    <row r="235" spans="1:9" ht="15" thickBot="1">
      <c r="A235" s="11" t="s">
        <v>107</v>
      </c>
      <c r="B235" s="12"/>
      <c r="C235" s="96">
        <v>107228</v>
      </c>
      <c r="D235" s="9">
        <v>100000</v>
      </c>
      <c r="E235" s="9"/>
    </row>
    <row r="236" spans="1:9" ht="15" thickBot="1">
      <c r="A236" s="11" t="s">
        <v>110</v>
      </c>
      <c r="B236" s="12"/>
      <c r="C236" s="9"/>
      <c r="D236" s="9"/>
      <c r="E236" s="9"/>
    </row>
    <row r="237" spans="1:9" ht="15" thickBot="1">
      <c r="A237" s="11" t="s">
        <v>111</v>
      </c>
      <c r="B237" s="12"/>
      <c r="C237" s="9"/>
      <c r="D237" s="9"/>
      <c r="E237" s="9"/>
    </row>
    <row r="238" spans="1:9" ht="15" thickBot="1">
      <c r="A238" s="11" t="s">
        <v>112</v>
      </c>
      <c r="B238" s="12"/>
      <c r="C238" s="9"/>
      <c r="D238" s="9"/>
      <c r="E238" s="9"/>
    </row>
    <row r="239" spans="1:9" ht="15" thickBot="1">
      <c r="A239" s="111" t="s">
        <v>181</v>
      </c>
      <c r="B239" s="187">
        <f>B229+B234</f>
        <v>0</v>
      </c>
      <c r="C239" s="187">
        <f t="shared" ref="C239:E239" si="55">C229+C234</f>
        <v>107228</v>
      </c>
      <c r="D239" s="187">
        <f t="shared" si="55"/>
        <v>100000</v>
      </c>
      <c r="E239" s="187">
        <f t="shared" si="55"/>
        <v>0</v>
      </c>
    </row>
    <row r="240" spans="1:9" ht="31.2" thickBot="1">
      <c r="A240" s="18" t="s">
        <v>182</v>
      </c>
      <c r="B240" s="18" t="s">
        <v>132</v>
      </c>
      <c r="C240" s="97" t="s">
        <v>109</v>
      </c>
      <c r="D240" s="217" t="s">
        <v>128</v>
      </c>
      <c r="E240" s="218"/>
    </row>
    <row r="241" spans="1:9" ht="15" thickBot="1">
      <c r="A241" s="4" t="s">
        <v>9</v>
      </c>
      <c r="B241" s="219" t="s">
        <v>243</v>
      </c>
      <c r="C241" s="220"/>
      <c r="D241" s="220"/>
      <c r="E241" s="221"/>
    </row>
    <row r="242" spans="1:9" ht="15" thickBot="1">
      <c r="A242" s="4" t="s">
        <v>14</v>
      </c>
      <c r="B242" s="222" t="s">
        <v>129</v>
      </c>
      <c r="C242" s="223"/>
      <c r="D242" s="223"/>
      <c r="E242" s="224"/>
    </row>
    <row r="243" spans="1:9">
      <c r="A243" s="228"/>
      <c r="B243" s="16">
        <v>2019</v>
      </c>
      <c r="C243" s="16">
        <v>2020</v>
      </c>
      <c r="D243" s="16">
        <v>2021</v>
      </c>
      <c r="E243" s="16">
        <v>2022</v>
      </c>
    </row>
    <row r="244" spans="1:9" ht="15" thickBot="1">
      <c r="A244" s="229"/>
      <c r="B244" s="17" t="s">
        <v>5</v>
      </c>
      <c r="C244" s="17" t="s">
        <v>6</v>
      </c>
      <c r="D244" s="17" t="s">
        <v>6</v>
      </c>
      <c r="E244" s="17" t="s">
        <v>6</v>
      </c>
    </row>
    <row r="245" spans="1:9" ht="15" thickBot="1">
      <c r="A245" s="4" t="s">
        <v>8</v>
      </c>
      <c r="B245" s="108"/>
      <c r="C245" s="102"/>
      <c r="D245" s="186">
        <v>720</v>
      </c>
      <c r="E245" s="102"/>
    </row>
    <row r="246" spans="1:9" ht="15" thickBot="1">
      <c r="A246" s="4" t="s">
        <v>15</v>
      </c>
      <c r="B246" s="94">
        <f>B264</f>
        <v>0</v>
      </c>
      <c r="C246" s="6">
        <f>C264</f>
        <v>0</v>
      </c>
      <c r="D246" s="6">
        <f t="shared" ref="D246:E246" si="56">D264</f>
        <v>46520</v>
      </c>
      <c r="E246" s="6">
        <f t="shared" si="56"/>
        <v>0</v>
      </c>
    </row>
    <row r="247" spans="1:9" ht="15" thickBot="1">
      <c r="A247" s="4" t="s">
        <v>23</v>
      </c>
      <c r="B247" s="6"/>
      <c r="C247" s="6"/>
      <c r="D247" s="6">
        <f t="shared" ref="D247" si="57">D246/D245</f>
        <v>64.611111111111114</v>
      </c>
      <c r="E247" s="6"/>
    </row>
    <row r="248" spans="1:9" ht="17.25" customHeight="1" thickBot="1">
      <c r="A248" s="4" t="s">
        <v>16</v>
      </c>
      <c r="B248" s="102" t="s">
        <v>22</v>
      </c>
      <c r="C248" s="8"/>
      <c r="D248" s="8"/>
      <c r="E248" s="8">
        <f t="shared" ref="E248:E250" si="58">E245/D245-1</f>
        <v>-1</v>
      </c>
    </row>
    <row r="249" spans="1:9" ht="15" thickBot="1">
      <c r="A249" s="4" t="s">
        <v>17</v>
      </c>
      <c r="B249" s="102" t="s">
        <v>22</v>
      </c>
      <c r="C249" s="8"/>
      <c r="D249" s="8"/>
      <c r="E249" s="8">
        <f t="shared" si="58"/>
        <v>-1</v>
      </c>
    </row>
    <row r="250" spans="1:9" ht="12.75" customHeight="1" thickBot="1">
      <c r="A250" s="4" t="s">
        <v>18</v>
      </c>
      <c r="B250" s="102" t="s">
        <v>22</v>
      </c>
      <c r="C250" s="8"/>
      <c r="D250" s="8"/>
      <c r="E250" s="8">
        <f t="shared" si="58"/>
        <v>-1</v>
      </c>
    </row>
    <row r="251" spans="1:9" ht="15" thickBot="1">
      <c r="A251" s="225" t="s">
        <v>183</v>
      </c>
      <c r="B251" s="226"/>
      <c r="C251" s="226"/>
      <c r="D251" s="226"/>
      <c r="E251" s="227"/>
    </row>
    <row r="252" spans="1:9">
      <c r="A252" s="228"/>
      <c r="B252" s="16">
        <v>2019</v>
      </c>
      <c r="C252" s="16">
        <v>2020</v>
      </c>
      <c r="D252" s="16">
        <v>2021</v>
      </c>
      <c r="E252" s="16">
        <v>2022</v>
      </c>
    </row>
    <row r="253" spans="1:9" ht="15" thickBot="1">
      <c r="A253" s="229"/>
      <c r="B253" s="17" t="s">
        <v>5</v>
      </c>
      <c r="C253" s="17" t="s">
        <v>6</v>
      </c>
      <c r="D253" s="17" t="s">
        <v>6</v>
      </c>
      <c r="E253" s="17" t="s">
        <v>6</v>
      </c>
    </row>
    <row r="254" spans="1:9" ht="15" thickBot="1">
      <c r="A254" s="1" t="s">
        <v>95</v>
      </c>
      <c r="B254" s="9">
        <f>B255+B256+B257+B258</f>
        <v>0</v>
      </c>
      <c r="C254" s="9">
        <f t="shared" ref="C254:E254" si="59">C255+C256+C257+C258</f>
        <v>0</v>
      </c>
      <c r="D254" s="9">
        <f t="shared" si="59"/>
        <v>0</v>
      </c>
      <c r="E254" s="9">
        <f t="shared" si="59"/>
        <v>0</v>
      </c>
    </row>
    <row r="255" spans="1:9" ht="15" thickBot="1">
      <c r="A255" s="11" t="s">
        <v>107</v>
      </c>
      <c r="B255" s="9"/>
      <c r="C255" s="9"/>
      <c r="D255" s="9"/>
      <c r="E255" s="9"/>
      <c r="G255" s="10"/>
      <c r="H255" s="10"/>
      <c r="I255" s="10"/>
    </row>
    <row r="256" spans="1:9" ht="15" thickBot="1">
      <c r="A256" s="11" t="s">
        <v>110</v>
      </c>
      <c r="B256" s="9"/>
      <c r="C256" s="9"/>
      <c r="D256" s="9"/>
      <c r="E256" s="9"/>
    </row>
    <row r="257" spans="1:5" ht="15" thickBot="1">
      <c r="A257" s="11" t="s">
        <v>111</v>
      </c>
      <c r="B257" s="9"/>
      <c r="C257" s="9"/>
      <c r="D257" s="9"/>
      <c r="E257" s="9"/>
    </row>
    <row r="258" spans="1:5" ht="15" thickBot="1">
      <c r="A258" s="11" t="s">
        <v>112</v>
      </c>
      <c r="B258" s="9"/>
      <c r="C258" s="9"/>
      <c r="D258" s="9"/>
      <c r="E258" s="9"/>
    </row>
    <row r="259" spans="1:5" ht="12.75" customHeight="1" thickBot="1">
      <c r="A259" s="1" t="s">
        <v>96</v>
      </c>
      <c r="B259" s="12">
        <f>B260+B261+B262+B263</f>
        <v>0</v>
      </c>
      <c r="C259" s="12">
        <f t="shared" ref="C259:E259" si="60">C260+C261+C262+C263</f>
        <v>0</v>
      </c>
      <c r="D259" s="12">
        <f t="shared" si="60"/>
        <v>46520</v>
      </c>
      <c r="E259" s="12">
        <f t="shared" si="60"/>
        <v>0</v>
      </c>
    </row>
    <row r="260" spans="1:5" ht="15" thickBot="1">
      <c r="A260" s="11" t="s">
        <v>107</v>
      </c>
      <c r="B260" s="12"/>
      <c r="C260" s="96"/>
      <c r="D260" s="9">
        <v>46520</v>
      </c>
      <c r="E260" s="9"/>
    </row>
    <row r="261" spans="1:5" ht="15" thickBot="1">
      <c r="A261" s="11" t="s">
        <v>110</v>
      </c>
      <c r="B261" s="12"/>
      <c r="C261" s="9"/>
      <c r="D261" s="9"/>
      <c r="E261" s="9"/>
    </row>
    <row r="262" spans="1:5" ht="15" thickBot="1">
      <c r="A262" s="11" t="s">
        <v>111</v>
      </c>
      <c r="B262" s="12"/>
      <c r="C262" s="9"/>
      <c r="D262" s="9"/>
      <c r="E262" s="9"/>
    </row>
    <row r="263" spans="1:5" ht="15" thickBot="1">
      <c r="A263" s="11" t="s">
        <v>112</v>
      </c>
      <c r="B263" s="12"/>
      <c r="C263" s="9"/>
      <c r="D263" s="9"/>
      <c r="E263" s="9"/>
    </row>
    <row r="264" spans="1:5" ht="15" thickBot="1">
      <c r="A264" s="111" t="s">
        <v>184</v>
      </c>
      <c r="B264" s="187">
        <f>B254+B259</f>
        <v>0</v>
      </c>
      <c r="C264" s="187">
        <f t="shared" ref="C264:E264" si="61">C254+C259</f>
        <v>0</v>
      </c>
      <c r="D264" s="187">
        <f t="shared" si="61"/>
        <v>46520</v>
      </c>
      <c r="E264" s="187">
        <f t="shared" si="61"/>
        <v>0</v>
      </c>
    </row>
    <row r="265" spans="1:5" ht="31.2" thickBot="1">
      <c r="A265" s="18" t="s">
        <v>185</v>
      </c>
      <c r="B265" s="106" t="s">
        <v>173</v>
      </c>
      <c r="C265" s="99" t="s">
        <v>109</v>
      </c>
      <c r="D265" s="100"/>
      <c r="E265" s="101" t="s">
        <v>154</v>
      </c>
    </row>
    <row r="266" spans="1:5" ht="15" thickBot="1">
      <c r="A266" s="4" t="s">
        <v>9</v>
      </c>
      <c r="B266" s="219" t="s">
        <v>245</v>
      </c>
      <c r="C266" s="220"/>
      <c r="D266" s="220"/>
      <c r="E266" s="221"/>
    </row>
    <row r="267" spans="1:5" ht="15" thickBot="1">
      <c r="A267" s="4" t="s">
        <v>14</v>
      </c>
      <c r="B267" s="240" t="s">
        <v>244</v>
      </c>
      <c r="C267" s="223"/>
      <c r="D267" s="223"/>
      <c r="E267" s="224"/>
    </row>
    <row r="268" spans="1:5">
      <c r="A268" s="228"/>
      <c r="B268" s="16">
        <v>2019</v>
      </c>
      <c r="C268" s="16">
        <v>2020</v>
      </c>
      <c r="D268" s="16">
        <v>2021</v>
      </c>
      <c r="E268" s="16">
        <v>2022</v>
      </c>
    </row>
    <row r="269" spans="1:5" ht="25.5" customHeight="1" thickBot="1">
      <c r="A269" s="229"/>
      <c r="B269" s="17" t="s">
        <v>5</v>
      </c>
      <c r="C269" s="17" t="s">
        <v>6</v>
      </c>
      <c r="D269" s="17" t="s">
        <v>6</v>
      </c>
      <c r="E269" s="17" t="s">
        <v>6</v>
      </c>
    </row>
    <row r="270" spans="1:5" ht="15" thickBot="1">
      <c r="A270" s="4" t="s">
        <v>8</v>
      </c>
      <c r="B270" s="121">
        <v>12</v>
      </c>
      <c r="C270" s="121">
        <v>4</v>
      </c>
      <c r="D270" s="121">
        <v>0</v>
      </c>
      <c r="E270" s="121">
        <v>0</v>
      </c>
    </row>
    <row r="271" spans="1:5" ht="17.25" customHeight="1" thickBot="1">
      <c r="A271" s="4" t="s">
        <v>15</v>
      </c>
      <c r="B271" s="6">
        <f>B289</f>
        <v>34630</v>
      </c>
      <c r="C271" s="6">
        <f t="shared" ref="C271:E271" si="62">C289</f>
        <v>15635</v>
      </c>
      <c r="D271" s="6">
        <f t="shared" si="62"/>
        <v>0</v>
      </c>
      <c r="E271" s="6">
        <f t="shared" si="62"/>
        <v>0</v>
      </c>
    </row>
    <row r="272" spans="1:5" ht="15" thickBot="1">
      <c r="A272" s="4" t="s">
        <v>23</v>
      </c>
      <c r="B272" s="6">
        <f>B271/B270</f>
        <v>2885.8333333333335</v>
      </c>
      <c r="C272" s="6">
        <f t="shared" ref="C272" si="63">C271/C270</f>
        <v>3908.75</v>
      </c>
      <c r="D272" s="6"/>
      <c r="E272" s="6"/>
    </row>
    <row r="273" spans="1:9" ht="12.75" customHeight="1" thickBot="1">
      <c r="A273" s="4" t="s">
        <v>16</v>
      </c>
      <c r="B273" s="88" t="s">
        <v>22</v>
      </c>
      <c r="C273" s="8">
        <f>C270/B270-1</f>
        <v>-0.66666666666666674</v>
      </c>
      <c r="D273" s="8">
        <f t="shared" ref="D273:D275" si="64">D270/C270-1</f>
        <v>-1</v>
      </c>
      <c r="E273" s="8"/>
    </row>
    <row r="274" spans="1:9" ht="15" thickBot="1">
      <c r="A274" s="4" t="s">
        <v>17</v>
      </c>
      <c r="B274" s="88" t="s">
        <v>22</v>
      </c>
      <c r="C274" s="8">
        <f>C271/B271-1</f>
        <v>-0.54851285012994522</v>
      </c>
      <c r="D274" s="8">
        <f t="shared" si="64"/>
        <v>-1</v>
      </c>
      <c r="E274" s="8"/>
    </row>
    <row r="275" spans="1:9" ht="15" thickBot="1">
      <c r="A275" s="4" t="s">
        <v>18</v>
      </c>
      <c r="B275" s="88" t="s">
        <v>22</v>
      </c>
      <c r="C275" s="8">
        <f>C272/B272-1</f>
        <v>0.35446144961016457</v>
      </c>
      <c r="D275" s="8">
        <f t="shared" si="64"/>
        <v>-1</v>
      </c>
      <c r="E275" s="8"/>
    </row>
    <row r="276" spans="1:9" ht="15" thickBot="1">
      <c r="A276" s="225" t="s">
        <v>186</v>
      </c>
      <c r="B276" s="226"/>
      <c r="C276" s="226"/>
      <c r="D276" s="226"/>
      <c r="E276" s="227"/>
    </row>
    <row r="277" spans="1:9">
      <c r="A277" s="228"/>
      <c r="B277" s="16">
        <v>2019</v>
      </c>
      <c r="C277" s="16">
        <v>2020</v>
      </c>
      <c r="D277" s="16">
        <v>2021</v>
      </c>
      <c r="E277" s="16">
        <v>2022</v>
      </c>
    </row>
    <row r="278" spans="1:9" ht="15" thickBot="1">
      <c r="A278" s="229"/>
      <c r="B278" s="17" t="s">
        <v>5</v>
      </c>
      <c r="C278" s="17" t="s">
        <v>6</v>
      </c>
      <c r="D278" s="17" t="s">
        <v>6</v>
      </c>
      <c r="E278" s="17" t="s">
        <v>6</v>
      </c>
      <c r="G278" s="10"/>
      <c r="H278" s="10"/>
      <c r="I278" s="10"/>
    </row>
    <row r="279" spans="1:9" ht="15" thickBot="1">
      <c r="A279" s="1" t="s">
        <v>95</v>
      </c>
      <c r="B279" s="9">
        <f>B280+B281+B282+B283</f>
        <v>0</v>
      </c>
      <c r="C279" s="9">
        <f t="shared" ref="C279:E279" si="65">C280+C281+C282+C283</f>
        <v>0</v>
      </c>
      <c r="D279" s="9">
        <f t="shared" si="65"/>
        <v>0</v>
      </c>
      <c r="E279" s="9">
        <f t="shared" si="65"/>
        <v>0</v>
      </c>
    </row>
    <row r="280" spans="1:9" ht="15" thickBot="1">
      <c r="A280" s="11" t="s">
        <v>107</v>
      </c>
      <c r="B280" s="9"/>
      <c r="C280" s="9"/>
      <c r="D280" s="9"/>
      <c r="E280" s="9"/>
    </row>
    <row r="281" spans="1:9" ht="15.75" customHeight="1" thickBot="1">
      <c r="A281" s="11" t="s">
        <v>110</v>
      </c>
      <c r="B281" s="9"/>
      <c r="C281" s="9"/>
      <c r="D281" s="9"/>
      <c r="E281" s="9"/>
    </row>
    <row r="282" spans="1:9" ht="12.75" customHeight="1" thickBot="1">
      <c r="A282" s="11" t="s">
        <v>111</v>
      </c>
      <c r="B282" s="9"/>
      <c r="C282" s="9"/>
      <c r="D282" s="9"/>
      <c r="E282" s="9"/>
    </row>
    <row r="283" spans="1:9" ht="15" thickBot="1">
      <c r="A283" s="11" t="s">
        <v>112</v>
      </c>
      <c r="B283" s="9"/>
      <c r="C283" s="9"/>
      <c r="D283" s="9"/>
      <c r="E283" s="9"/>
    </row>
    <row r="284" spans="1:9" ht="15" thickBot="1">
      <c r="A284" s="1" t="s">
        <v>96</v>
      </c>
      <c r="B284" s="12">
        <f>B285+B286+B287+B288</f>
        <v>34630</v>
      </c>
      <c r="C284" s="12">
        <f t="shared" ref="C284:E284" si="66">C285+C286+C287+C288</f>
        <v>15635</v>
      </c>
      <c r="D284" s="12">
        <f t="shared" si="66"/>
        <v>0</v>
      </c>
      <c r="E284" s="12">
        <f t="shared" si="66"/>
        <v>0</v>
      </c>
    </row>
    <row r="285" spans="1:9" ht="15" thickBot="1">
      <c r="A285" s="11" t="s">
        <v>107</v>
      </c>
      <c r="B285" s="96">
        <v>34630</v>
      </c>
      <c r="C285" s="96">
        <v>15635</v>
      </c>
      <c r="D285" s="9"/>
      <c r="E285" s="9">
        <v>0</v>
      </c>
    </row>
    <row r="286" spans="1:9" ht="15" thickBot="1">
      <c r="A286" s="11" t="s">
        <v>110</v>
      </c>
      <c r="B286" s="12"/>
      <c r="C286" s="12"/>
      <c r="D286" s="12"/>
      <c r="E286" s="12"/>
    </row>
    <row r="287" spans="1:9" ht="15" thickBot="1">
      <c r="A287" s="11" t="s">
        <v>111</v>
      </c>
      <c r="B287" s="12"/>
      <c r="C287" s="12"/>
      <c r="D287" s="12"/>
      <c r="E287" s="12"/>
    </row>
    <row r="288" spans="1:9" ht="15" thickBot="1">
      <c r="A288" s="11" t="s">
        <v>112</v>
      </c>
      <c r="B288" s="12"/>
      <c r="C288" s="12"/>
      <c r="D288" s="12"/>
      <c r="E288" s="12"/>
    </row>
    <row r="289" spans="1:5" ht="15" thickBot="1">
      <c r="A289" s="111" t="s">
        <v>187</v>
      </c>
      <c r="B289" s="187">
        <f>B279+B284</f>
        <v>34630</v>
      </c>
      <c r="C289" s="187">
        <f t="shared" ref="C289:E289" si="67">C279+C284</f>
        <v>15635</v>
      </c>
      <c r="D289" s="187">
        <f t="shared" si="67"/>
        <v>0</v>
      </c>
      <c r="E289" s="187">
        <f t="shared" si="67"/>
        <v>0</v>
      </c>
    </row>
    <row r="290" spans="1:5" ht="15" thickBot="1">
      <c r="A290" s="22"/>
      <c r="B290" s="23"/>
      <c r="C290" s="23"/>
      <c r="D290" s="23"/>
      <c r="E290" s="23"/>
    </row>
    <row r="291" spans="1:5" ht="24.6" thickBot="1">
      <c r="A291" s="13" t="s">
        <v>101</v>
      </c>
      <c r="B291" s="188">
        <f>B271+B246+B221+B196+B168+B142+B117+B92+B67+B27</f>
        <v>2723280</v>
      </c>
      <c r="C291" s="188">
        <f>C271+C246+C221+C196+C168+C142+C117+C92+C67+C27</f>
        <v>3105250</v>
      </c>
      <c r="D291" s="188">
        <f>D271+D246+D221+D196+D168+D142+D117+D92+D67+D27</f>
        <v>3105250</v>
      </c>
      <c r="E291" s="188">
        <f>E271+E246+E221+E196+E168+E142+E117+E92+E67+E27</f>
        <v>2906000</v>
      </c>
    </row>
    <row r="292" spans="1:5" ht="24.6" thickBot="1">
      <c r="A292" s="13" t="s">
        <v>102</v>
      </c>
      <c r="B292" s="188">
        <f>B289+B264+B239+B214+B186+B160+B135+B110+B85+B56</f>
        <v>2723280</v>
      </c>
      <c r="C292" s="188">
        <f>C289+C264+C239+C214+C186+C160+C135+C110+C85+C56</f>
        <v>3105250</v>
      </c>
      <c r="D292" s="188">
        <f>D289+D264+D239+D214+D186+D160+D135+D110+D85+D56</f>
        <v>3105250</v>
      </c>
      <c r="E292" s="188">
        <f>E289+E264+E239+E214+E186+E160+E135+E110+E85+E56</f>
        <v>2906000</v>
      </c>
    </row>
    <row r="293" spans="1:5" ht="15" thickBot="1">
      <c r="A293" s="1" t="s">
        <v>0</v>
      </c>
      <c r="B293" s="187">
        <f>B294+B295</f>
        <v>1870000</v>
      </c>
      <c r="C293" s="187">
        <f t="shared" ref="C293:E293" si="68">C294+C295</f>
        <v>2215000</v>
      </c>
      <c r="D293" s="187">
        <f t="shared" si="68"/>
        <v>2215000</v>
      </c>
      <c r="E293" s="187">
        <f t="shared" si="68"/>
        <v>2215000</v>
      </c>
    </row>
    <row r="294" spans="1:5" ht="15" thickBot="1">
      <c r="A294" s="11" t="s">
        <v>107</v>
      </c>
      <c r="B294" s="9">
        <f>B36</f>
        <v>1870000</v>
      </c>
      <c r="C294" s="9">
        <f t="shared" ref="C294:E294" si="69">C36</f>
        <v>2215000</v>
      </c>
      <c r="D294" s="9">
        <f t="shared" si="69"/>
        <v>2215000</v>
      </c>
      <c r="E294" s="9">
        <f t="shared" si="69"/>
        <v>2215000</v>
      </c>
    </row>
    <row r="295" spans="1:5" ht="15.75" customHeight="1" thickBot="1">
      <c r="A295" s="11" t="s">
        <v>116</v>
      </c>
      <c r="B295" s="12">
        <f>B37</f>
        <v>0</v>
      </c>
      <c r="C295" s="12">
        <f t="shared" ref="C295:E295" si="70">C37</f>
        <v>0</v>
      </c>
      <c r="D295" s="12">
        <f t="shared" si="70"/>
        <v>0</v>
      </c>
      <c r="E295" s="12">
        <f t="shared" si="70"/>
        <v>0</v>
      </c>
    </row>
    <row r="296" spans="1:5" ht="27" customHeight="1" thickBot="1">
      <c r="A296" s="1" t="s">
        <v>28</v>
      </c>
      <c r="B296" s="187">
        <f>B297+B298</f>
        <v>270000</v>
      </c>
      <c r="C296" s="187">
        <f t="shared" ref="C296:E296" si="71">C297+C298</f>
        <v>270000</v>
      </c>
      <c r="D296" s="187">
        <f t="shared" si="71"/>
        <v>270000</v>
      </c>
      <c r="E296" s="187">
        <f t="shared" si="71"/>
        <v>270000</v>
      </c>
    </row>
    <row r="297" spans="1:5" ht="15" thickBot="1">
      <c r="A297" s="11" t="s">
        <v>107</v>
      </c>
      <c r="B297" s="9">
        <f>B39</f>
        <v>270000</v>
      </c>
      <c r="C297" s="9">
        <f t="shared" ref="C297:E297" si="72">C39</f>
        <v>270000</v>
      </c>
      <c r="D297" s="9">
        <f t="shared" si="72"/>
        <v>270000</v>
      </c>
      <c r="E297" s="9">
        <f t="shared" si="72"/>
        <v>270000</v>
      </c>
    </row>
    <row r="298" spans="1:5" ht="15" thickBot="1">
      <c r="A298" s="11" t="s">
        <v>116</v>
      </c>
      <c r="B298" s="12">
        <f>B40</f>
        <v>0</v>
      </c>
      <c r="C298" s="12">
        <f t="shared" ref="C298:E298" si="73">C40</f>
        <v>0</v>
      </c>
      <c r="D298" s="12">
        <f t="shared" si="73"/>
        <v>0</v>
      </c>
      <c r="E298" s="12">
        <f t="shared" si="73"/>
        <v>0</v>
      </c>
    </row>
    <row r="299" spans="1:5" ht="15" thickBot="1">
      <c r="A299" s="1" t="s">
        <v>1</v>
      </c>
      <c r="B299" s="187">
        <f>B300+B301</f>
        <v>421000</v>
      </c>
      <c r="C299" s="187">
        <f t="shared" ref="C299:E299" si="74">C300+C301</f>
        <v>421000</v>
      </c>
      <c r="D299" s="187">
        <f t="shared" si="74"/>
        <v>421000</v>
      </c>
      <c r="E299" s="187">
        <f t="shared" si="74"/>
        <v>421000</v>
      </c>
    </row>
    <row r="300" spans="1:5" ht="15" thickBot="1">
      <c r="A300" s="11" t="s">
        <v>107</v>
      </c>
      <c r="B300" s="9">
        <f>B42</f>
        <v>421000</v>
      </c>
      <c r="C300" s="9">
        <f t="shared" ref="C300:E300" si="75">C42</f>
        <v>421000</v>
      </c>
      <c r="D300" s="9">
        <f t="shared" si="75"/>
        <v>421000</v>
      </c>
      <c r="E300" s="9">
        <f t="shared" si="75"/>
        <v>421000</v>
      </c>
    </row>
    <row r="301" spans="1:5" ht="15" thickBot="1">
      <c r="A301" s="11" t="s">
        <v>116</v>
      </c>
      <c r="B301" s="12">
        <f>B43</f>
        <v>0</v>
      </c>
      <c r="C301" s="12">
        <f t="shared" ref="C301:E301" si="76">C43</f>
        <v>0</v>
      </c>
      <c r="D301" s="12">
        <f t="shared" si="76"/>
        <v>0</v>
      </c>
      <c r="E301" s="12">
        <f t="shared" si="76"/>
        <v>0</v>
      </c>
    </row>
    <row r="302" spans="1:5" ht="15" thickBot="1">
      <c r="A302" s="1" t="s">
        <v>2</v>
      </c>
      <c r="B302" s="19">
        <f>B303+B304</f>
        <v>0</v>
      </c>
      <c r="C302" s="19">
        <f t="shared" ref="C302:E302" si="77">C303+C304</f>
        <v>0</v>
      </c>
      <c r="D302" s="19">
        <f t="shared" si="77"/>
        <v>0</v>
      </c>
      <c r="E302" s="19">
        <f t="shared" si="77"/>
        <v>0</v>
      </c>
    </row>
    <row r="303" spans="1:5" ht="15" thickBot="1">
      <c r="A303" s="11" t="s">
        <v>107</v>
      </c>
      <c r="B303" s="9">
        <f>B45</f>
        <v>0</v>
      </c>
      <c r="C303" s="9">
        <f t="shared" ref="C303:E303" si="78">C45</f>
        <v>0</v>
      </c>
      <c r="D303" s="9">
        <f t="shared" si="78"/>
        <v>0</v>
      </c>
      <c r="E303" s="9">
        <f t="shared" si="78"/>
        <v>0</v>
      </c>
    </row>
    <row r="304" spans="1:5" ht="15" thickBot="1">
      <c r="A304" s="11" t="s">
        <v>116</v>
      </c>
      <c r="B304" s="12">
        <f>B46</f>
        <v>0</v>
      </c>
      <c r="C304" s="12">
        <f t="shared" ref="C304:E304" si="79">C46</f>
        <v>0</v>
      </c>
      <c r="D304" s="12">
        <f t="shared" si="79"/>
        <v>0</v>
      </c>
      <c r="E304" s="12">
        <f t="shared" si="79"/>
        <v>0</v>
      </c>
    </row>
    <row r="305" spans="1:5" ht="15.75" customHeight="1" thickBot="1">
      <c r="A305" s="1" t="s">
        <v>24</v>
      </c>
      <c r="B305" s="19">
        <f>B306+B307</f>
        <v>0</v>
      </c>
      <c r="C305" s="19">
        <f t="shared" ref="C305:E305" si="80">C306+C307</f>
        <v>0</v>
      </c>
      <c r="D305" s="19">
        <f t="shared" si="80"/>
        <v>0</v>
      </c>
      <c r="E305" s="19">
        <f t="shared" si="80"/>
        <v>0</v>
      </c>
    </row>
    <row r="306" spans="1:5" ht="15" thickBot="1">
      <c r="A306" s="11" t="s">
        <v>107</v>
      </c>
      <c r="B306" s="9">
        <f>B48</f>
        <v>0</v>
      </c>
      <c r="C306" s="9">
        <f t="shared" ref="C306:E306" si="81">C48</f>
        <v>0</v>
      </c>
      <c r="D306" s="9">
        <f t="shared" si="81"/>
        <v>0</v>
      </c>
      <c r="E306" s="9">
        <f t="shared" si="81"/>
        <v>0</v>
      </c>
    </row>
    <row r="307" spans="1:5" ht="15" thickBot="1">
      <c r="A307" s="11" t="s">
        <v>116</v>
      </c>
      <c r="B307" s="12">
        <f>B49</f>
        <v>0</v>
      </c>
      <c r="C307" s="12">
        <f t="shared" ref="C307:E307" si="82">C49</f>
        <v>0</v>
      </c>
      <c r="D307" s="12">
        <f t="shared" si="82"/>
        <v>0</v>
      </c>
      <c r="E307" s="12">
        <f t="shared" si="82"/>
        <v>0</v>
      </c>
    </row>
    <row r="308" spans="1:5" ht="15" thickBot="1">
      <c r="A308" s="1" t="s">
        <v>25</v>
      </c>
      <c r="B308" s="19">
        <f>B309+B310</f>
        <v>0</v>
      </c>
      <c r="C308" s="19">
        <f>C309+C310</f>
        <v>0</v>
      </c>
      <c r="D308" s="19">
        <f t="shared" ref="D308:E308" si="83">D309+D310</f>
        <v>0</v>
      </c>
      <c r="E308" s="19">
        <f t="shared" si="83"/>
        <v>0</v>
      </c>
    </row>
    <row r="309" spans="1:5" ht="15" thickBot="1">
      <c r="A309" s="11" t="s">
        <v>107</v>
      </c>
      <c r="B309" s="9">
        <f>B51</f>
        <v>0</v>
      </c>
      <c r="C309" s="9">
        <f t="shared" ref="C309:E309" si="84">C51</f>
        <v>0</v>
      </c>
      <c r="D309" s="9">
        <f t="shared" si="84"/>
        <v>0</v>
      </c>
      <c r="E309" s="9">
        <f t="shared" si="84"/>
        <v>0</v>
      </c>
    </row>
    <row r="310" spans="1:5" ht="15" thickBot="1">
      <c r="A310" s="11" t="s">
        <v>116</v>
      </c>
      <c r="B310" s="12">
        <f>B52</f>
        <v>0</v>
      </c>
      <c r="C310" s="12">
        <f t="shared" ref="C310:E310" si="85">C52</f>
        <v>0</v>
      </c>
      <c r="D310" s="12">
        <f t="shared" si="85"/>
        <v>0</v>
      </c>
      <c r="E310" s="12">
        <f t="shared" si="85"/>
        <v>0</v>
      </c>
    </row>
    <row r="311" spans="1:5" ht="15" thickBot="1">
      <c r="A311" s="1" t="s">
        <v>3</v>
      </c>
      <c r="B311" s="187">
        <f>B53</f>
        <v>2900</v>
      </c>
      <c r="C311" s="187">
        <f t="shared" ref="C311:E311" si="86">C53</f>
        <v>0</v>
      </c>
      <c r="D311" s="187">
        <f t="shared" si="86"/>
        <v>0</v>
      </c>
      <c r="E311" s="187">
        <f t="shared" si="86"/>
        <v>0</v>
      </c>
    </row>
    <row r="312" spans="1:5" ht="15" thickBot="1">
      <c r="A312" s="11" t="s">
        <v>107</v>
      </c>
      <c r="B312" s="9">
        <f>B54</f>
        <v>2900</v>
      </c>
      <c r="C312" s="9">
        <f t="shared" ref="C312:E312" si="87">C54</f>
        <v>0</v>
      </c>
      <c r="D312" s="9">
        <f t="shared" si="87"/>
        <v>0</v>
      </c>
      <c r="E312" s="9">
        <f t="shared" si="87"/>
        <v>0</v>
      </c>
    </row>
    <row r="313" spans="1:5" ht="15" thickBot="1">
      <c r="A313" s="11" t="s">
        <v>116</v>
      </c>
      <c r="B313" s="12">
        <f>B55</f>
        <v>0</v>
      </c>
      <c r="C313" s="12">
        <f t="shared" ref="C313:E313" si="88">C55</f>
        <v>0</v>
      </c>
      <c r="D313" s="12">
        <f t="shared" si="88"/>
        <v>0</v>
      </c>
      <c r="E313" s="12">
        <f t="shared" si="88"/>
        <v>0</v>
      </c>
    </row>
    <row r="314" spans="1:5" ht="15" thickBot="1">
      <c r="A314" s="1" t="s">
        <v>19</v>
      </c>
      <c r="B314" s="187">
        <f>B315+B316+B317+B318</f>
        <v>4510</v>
      </c>
      <c r="C314" s="187">
        <f t="shared" ref="C314:E314" si="89">C315+C316+C317+C318</f>
        <v>5140</v>
      </c>
      <c r="D314" s="187">
        <f t="shared" si="89"/>
        <v>0</v>
      </c>
      <c r="E314" s="187">
        <f t="shared" si="89"/>
        <v>0</v>
      </c>
    </row>
    <row r="315" spans="1:5" ht="15" thickBot="1">
      <c r="A315" s="11" t="s">
        <v>107</v>
      </c>
      <c r="B315" s="9">
        <f>B205</f>
        <v>4510</v>
      </c>
      <c r="C315" s="9">
        <f t="shared" ref="C315:E315" si="90">C205</f>
        <v>5140</v>
      </c>
      <c r="D315" s="9">
        <f t="shared" si="90"/>
        <v>0</v>
      </c>
      <c r="E315" s="9">
        <f t="shared" si="90"/>
        <v>0</v>
      </c>
    </row>
    <row r="316" spans="1:5" ht="15" thickBot="1">
      <c r="A316" s="11" t="s">
        <v>117</v>
      </c>
      <c r="B316" s="9">
        <f t="shared" ref="B316:E318" si="91">B206</f>
        <v>0</v>
      </c>
      <c r="C316" s="9">
        <f t="shared" si="91"/>
        <v>0</v>
      </c>
      <c r="D316" s="9">
        <f t="shared" si="91"/>
        <v>0</v>
      </c>
      <c r="E316" s="9">
        <f t="shared" si="91"/>
        <v>0</v>
      </c>
    </row>
    <row r="317" spans="1:5" ht="15" thickBot="1">
      <c r="A317" s="11" t="s">
        <v>111</v>
      </c>
      <c r="B317" s="9">
        <f t="shared" si="91"/>
        <v>0</v>
      </c>
      <c r="C317" s="9">
        <f t="shared" si="91"/>
        <v>0</v>
      </c>
      <c r="D317" s="9">
        <f t="shared" si="91"/>
        <v>0</v>
      </c>
      <c r="E317" s="9">
        <f t="shared" si="91"/>
        <v>0</v>
      </c>
    </row>
    <row r="318" spans="1:5" ht="15" thickBot="1">
      <c r="A318" s="11" t="s">
        <v>112</v>
      </c>
      <c r="B318" s="9">
        <f t="shared" si="91"/>
        <v>0</v>
      </c>
      <c r="C318" s="9">
        <f t="shared" si="91"/>
        <v>0</v>
      </c>
      <c r="D318" s="9">
        <f t="shared" si="91"/>
        <v>0</v>
      </c>
      <c r="E318" s="9">
        <f t="shared" si="91"/>
        <v>0</v>
      </c>
    </row>
    <row r="319" spans="1:5" ht="15" thickBot="1">
      <c r="A319" s="1" t="s">
        <v>20</v>
      </c>
      <c r="B319" s="187">
        <f>B320+B321+B322+B323</f>
        <v>154870</v>
      </c>
      <c r="C319" s="187">
        <f t="shared" ref="C319:E319" si="92">C320+C321+C322+C323</f>
        <v>194110</v>
      </c>
      <c r="D319" s="187">
        <f t="shared" si="92"/>
        <v>199250</v>
      </c>
      <c r="E319" s="187">
        <f t="shared" si="92"/>
        <v>0</v>
      </c>
    </row>
    <row r="320" spans="1:5" ht="15" thickBot="1">
      <c r="A320" s="11" t="s">
        <v>107</v>
      </c>
      <c r="B320" s="9">
        <f>B285+B260+B235+B210+B182+B156+B131+B106+B81</f>
        <v>154870</v>
      </c>
      <c r="C320" s="9">
        <f>C285+C260+C235+C210+C182+C156+C131+C106+C81</f>
        <v>194110</v>
      </c>
      <c r="D320" s="9">
        <f>D285+D260+D235+D210+D182+D156+D131+D106+D81</f>
        <v>199250</v>
      </c>
      <c r="E320" s="9">
        <f>E285+E260+E235+E210+E182+E156+E131+E106+E81</f>
        <v>0</v>
      </c>
    </row>
    <row r="321" spans="1:5" ht="15" thickBot="1">
      <c r="A321" s="11" t="s">
        <v>117</v>
      </c>
      <c r="B321" s="9">
        <f t="shared" ref="B321:E323" si="93">B286+B261+B236+B211</f>
        <v>0</v>
      </c>
      <c r="C321" s="9">
        <f t="shared" si="93"/>
        <v>0</v>
      </c>
      <c r="D321" s="9">
        <f t="shared" si="93"/>
        <v>0</v>
      </c>
      <c r="E321" s="9">
        <f t="shared" si="93"/>
        <v>0</v>
      </c>
    </row>
    <row r="322" spans="1:5" ht="15" thickBot="1">
      <c r="A322" s="11" t="s">
        <v>111</v>
      </c>
      <c r="B322" s="9">
        <f t="shared" si="93"/>
        <v>0</v>
      </c>
      <c r="C322" s="9">
        <f t="shared" si="93"/>
        <v>0</v>
      </c>
      <c r="D322" s="9">
        <f t="shared" si="93"/>
        <v>0</v>
      </c>
      <c r="E322" s="9">
        <f t="shared" si="93"/>
        <v>0</v>
      </c>
    </row>
    <row r="323" spans="1:5" ht="15" thickBot="1">
      <c r="A323" s="11" t="s">
        <v>112</v>
      </c>
      <c r="B323" s="9">
        <f t="shared" si="93"/>
        <v>0</v>
      </c>
      <c r="C323" s="9">
        <f t="shared" si="93"/>
        <v>0</v>
      </c>
      <c r="D323" s="9">
        <f t="shared" si="93"/>
        <v>0</v>
      </c>
      <c r="E323" s="9">
        <f t="shared" si="93"/>
        <v>0</v>
      </c>
    </row>
    <row r="324" spans="1:5" ht="15" thickBot="1">
      <c r="A324" s="20" t="s">
        <v>32</v>
      </c>
      <c r="B324" s="21">
        <f>IF(B292-B291=0,0,"Error")</f>
        <v>0</v>
      </c>
      <c r="C324" s="21">
        <f>IF(C292-C291=0,0,"Error")</f>
        <v>0</v>
      </c>
      <c r="D324" s="21">
        <f t="shared" ref="D324:E324" si="94">IF(D292-D291=0,0,"Error")</f>
        <v>0</v>
      </c>
      <c r="E324" s="21">
        <f t="shared" si="94"/>
        <v>0</v>
      </c>
    </row>
    <row r="325" spans="1:5" ht="15" hidden="1" thickBot="1">
      <c r="A325" s="27"/>
      <c r="B325" s="28"/>
      <c r="C325" s="28"/>
      <c r="D325" s="28"/>
      <c r="E325" s="28"/>
    </row>
    <row r="326" spans="1:5" ht="15" hidden="1" thickBot="1">
      <c r="A326" s="241" t="s">
        <v>34</v>
      </c>
      <c r="B326" s="242"/>
      <c r="C326" s="242"/>
      <c r="D326" s="242"/>
      <c r="E326" s="243"/>
    </row>
    <row r="327" spans="1:5" hidden="1"/>
    <row r="328" spans="1:5" ht="15" hidden="1" thickBot="1"/>
    <row r="329" spans="1:5" ht="47.25" customHeight="1">
      <c r="A329" s="30" t="s">
        <v>36</v>
      </c>
      <c r="B329" s="31" t="s">
        <v>124</v>
      </c>
      <c r="C329" s="198" t="s">
        <v>103</v>
      </c>
      <c r="D329" s="30" t="s">
        <v>36</v>
      </c>
      <c r="E329" s="31" t="s">
        <v>124</v>
      </c>
    </row>
    <row r="330" spans="1:5">
      <c r="A330" s="29" t="s">
        <v>37</v>
      </c>
      <c r="B330" s="32"/>
      <c r="C330" s="199"/>
      <c r="D330" s="29" t="s">
        <v>37</v>
      </c>
      <c r="E330" s="32"/>
    </row>
    <row r="331" spans="1:5" ht="15" thickBot="1">
      <c r="A331" s="33" t="s">
        <v>38</v>
      </c>
      <c r="B331" s="34" t="s">
        <v>265</v>
      </c>
      <c r="C331" s="200"/>
      <c r="D331" s="33" t="s">
        <v>38</v>
      </c>
      <c r="E331" s="34" t="s">
        <v>265</v>
      </c>
    </row>
    <row r="349" ht="15.75" customHeight="1"/>
    <row r="375" ht="15.75" customHeight="1"/>
  </sheetData>
  <mergeCells count="80">
    <mergeCell ref="A1:E1"/>
    <mergeCell ref="A2:E2"/>
    <mergeCell ref="A20:E20"/>
    <mergeCell ref="B21:E21"/>
    <mergeCell ref="A19:E19"/>
    <mergeCell ref="B4:E4"/>
    <mergeCell ref="B5:E5"/>
    <mergeCell ref="B6:E6"/>
    <mergeCell ref="A7:E7"/>
    <mergeCell ref="A8:E10"/>
    <mergeCell ref="B11:E11"/>
    <mergeCell ref="A12:A13"/>
    <mergeCell ref="B15:E15"/>
    <mergeCell ref="A16:E16"/>
    <mergeCell ref="B112:E112"/>
    <mergeCell ref="B113:E113"/>
    <mergeCell ref="A114:A115"/>
    <mergeCell ref="A122:E122"/>
    <mergeCell ref="B22:E22"/>
    <mergeCell ref="B23:E23"/>
    <mergeCell ref="A24:A25"/>
    <mergeCell ref="B62:E62"/>
    <mergeCell ref="A58:E58"/>
    <mergeCell ref="A59:E59"/>
    <mergeCell ref="B60:E60"/>
    <mergeCell ref="D61:E61"/>
    <mergeCell ref="A32:E32"/>
    <mergeCell ref="A33:A34"/>
    <mergeCell ref="B267:E267"/>
    <mergeCell ref="A201:E201"/>
    <mergeCell ref="A202:A203"/>
    <mergeCell ref="A227:A228"/>
    <mergeCell ref="B63:E63"/>
    <mergeCell ref="A64:A65"/>
    <mergeCell ref="A72:E72"/>
    <mergeCell ref="A73:A74"/>
    <mergeCell ref="B266:E266"/>
    <mergeCell ref="D86:E86"/>
    <mergeCell ref="B87:E87"/>
    <mergeCell ref="B88:E88"/>
    <mergeCell ref="A89:A90"/>
    <mergeCell ref="A97:E97"/>
    <mergeCell ref="A98:A99"/>
    <mergeCell ref="D111:E111"/>
    <mergeCell ref="C329:C331"/>
    <mergeCell ref="A326:E326"/>
    <mergeCell ref="A268:A269"/>
    <mergeCell ref="A276:E276"/>
    <mergeCell ref="A277:A278"/>
    <mergeCell ref="A123:A124"/>
    <mergeCell ref="D162:E162"/>
    <mergeCell ref="A139:A140"/>
    <mergeCell ref="A252:A253"/>
    <mergeCell ref="D215:E215"/>
    <mergeCell ref="B216:E216"/>
    <mergeCell ref="B217:E217"/>
    <mergeCell ref="A218:A219"/>
    <mergeCell ref="A226:E226"/>
    <mergeCell ref="D240:E240"/>
    <mergeCell ref="B241:E241"/>
    <mergeCell ref="B242:E242"/>
    <mergeCell ref="A243:A244"/>
    <mergeCell ref="A251:E251"/>
    <mergeCell ref="B192:E192"/>
    <mergeCell ref="A193:A194"/>
    <mergeCell ref="B161:E161"/>
    <mergeCell ref="A187:E187"/>
    <mergeCell ref="A188:E188"/>
    <mergeCell ref="B189:E189"/>
    <mergeCell ref="B191:E191"/>
    <mergeCell ref="B163:E163"/>
    <mergeCell ref="B164:E164"/>
    <mergeCell ref="A165:A166"/>
    <mergeCell ref="A173:E173"/>
    <mergeCell ref="A174:A175"/>
    <mergeCell ref="D136:E136"/>
    <mergeCell ref="B137:E137"/>
    <mergeCell ref="B138:E138"/>
    <mergeCell ref="A147:E147"/>
    <mergeCell ref="A148:A149"/>
  </mergeCells>
  <pageMargins left="0.75" right="0.5" top="0.75" bottom="0.75" header="0.3" footer="0.3"/>
  <pageSetup fitToHeight="0" orientation="portrait" r:id="rId1"/>
  <rowBreaks count="5" manualBreakCount="5">
    <brk id="57" max="4" man="1"/>
    <brk id="110" max="4" man="1"/>
    <brk id="160" max="4" man="1"/>
    <brk id="214" max="4" man="1"/>
    <brk id="28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2:H329"/>
  <sheetViews>
    <sheetView tabSelected="1" view="pageBreakPreview" topLeftCell="A222" zoomScale="134" zoomScaleNormal="120" zoomScaleSheetLayoutView="134" workbookViewId="0">
      <selection activeCell="G237" sqref="G237"/>
    </sheetView>
  </sheetViews>
  <sheetFormatPr defaultRowHeight="14.4"/>
  <cols>
    <col min="1" max="1" width="28.5546875" customWidth="1"/>
    <col min="2" max="4" width="11.6640625" customWidth="1"/>
    <col min="5" max="5" width="18.88671875" customWidth="1"/>
  </cols>
  <sheetData>
    <row r="2" spans="1:5" ht="18" customHeight="1">
      <c r="A2" s="248" t="s">
        <v>264</v>
      </c>
      <c r="B2" s="248"/>
      <c r="C2" s="248"/>
      <c r="D2" s="248"/>
      <c r="E2" s="248"/>
    </row>
    <row r="3" spans="1:5" ht="15" thickBot="1"/>
    <row r="4" spans="1:5" ht="15" thickBot="1">
      <c r="A4" s="15" t="s">
        <v>21</v>
      </c>
      <c r="B4" s="255" t="s">
        <v>122</v>
      </c>
      <c r="C4" s="255"/>
      <c r="D4" s="255"/>
      <c r="E4" s="255"/>
    </row>
    <row r="5" spans="1:5" ht="15" thickBot="1">
      <c r="A5" s="15" t="s">
        <v>4</v>
      </c>
      <c r="B5" s="256" t="s">
        <v>125</v>
      </c>
      <c r="C5" s="257"/>
      <c r="D5" s="257"/>
      <c r="E5" s="258"/>
    </row>
    <row r="6" spans="1:5" ht="15" thickBot="1">
      <c r="A6" s="15" t="s">
        <v>26</v>
      </c>
      <c r="B6" s="259" t="s">
        <v>106</v>
      </c>
      <c r="C6" s="215"/>
      <c r="D6" s="215"/>
      <c r="E6" s="216"/>
    </row>
    <row r="7" spans="1:5" ht="15" thickBot="1">
      <c r="A7" s="260" t="s">
        <v>7</v>
      </c>
      <c r="B7" s="261"/>
      <c r="C7" s="261"/>
      <c r="D7" s="261"/>
      <c r="E7" s="262"/>
    </row>
    <row r="8" spans="1:5" ht="15" thickBot="1">
      <c r="A8" s="263" t="s">
        <v>246</v>
      </c>
      <c r="B8" s="264"/>
      <c r="C8" s="264"/>
      <c r="D8" s="264"/>
      <c r="E8" s="265"/>
    </row>
    <row r="9" spans="1:5" ht="36.75" customHeight="1" thickBot="1">
      <c r="A9" s="263"/>
      <c r="B9" s="264"/>
      <c r="C9" s="264"/>
      <c r="D9" s="264"/>
      <c r="E9" s="265"/>
    </row>
    <row r="10" spans="1:5" ht="15" thickBot="1">
      <c r="A10" s="263"/>
      <c r="B10" s="264"/>
      <c r="C10" s="264"/>
      <c r="D10" s="264"/>
      <c r="E10" s="265"/>
    </row>
    <row r="11" spans="1:5" ht="60" customHeight="1" thickBot="1">
      <c r="A11" s="14" t="s">
        <v>10</v>
      </c>
      <c r="B11" s="266" t="s">
        <v>247</v>
      </c>
      <c r="C11" s="267"/>
      <c r="D11" s="267"/>
      <c r="E11" s="268"/>
    </row>
    <row r="12" spans="1:5" ht="23.25" customHeight="1">
      <c r="A12" s="228" t="s">
        <v>11</v>
      </c>
      <c r="B12" s="2">
        <v>2019</v>
      </c>
      <c r="C12" s="2">
        <v>2020</v>
      </c>
      <c r="D12" s="2">
        <v>2021</v>
      </c>
      <c r="E12" s="2">
        <v>2022</v>
      </c>
    </row>
    <row r="13" spans="1:5" ht="15" thickBot="1">
      <c r="A13" s="229"/>
      <c r="B13" s="3" t="s">
        <v>5</v>
      </c>
      <c r="C13" s="3" t="s">
        <v>6</v>
      </c>
      <c r="D13" s="3" t="s">
        <v>6</v>
      </c>
      <c r="E13" s="3" t="s">
        <v>6</v>
      </c>
    </row>
    <row r="14" spans="1:5" ht="21" thickBot="1">
      <c r="A14" s="192" t="s">
        <v>234</v>
      </c>
      <c r="B14" s="154">
        <v>0.85</v>
      </c>
      <c r="C14" s="154">
        <v>1</v>
      </c>
      <c r="D14" s="154">
        <v>1</v>
      </c>
      <c r="E14" s="154">
        <v>1</v>
      </c>
    </row>
    <row r="15" spans="1:5" ht="36" customHeight="1" thickBot="1">
      <c r="A15" s="4" t="s">
        <v>235</v>
      </c>
      <c r="B15" s="124">
        <v>0.7</v>
      </c>
      <c r="C15" s="124">
        <v>0.75</v>
      </c>
      <c r="D15" s="124">
        <v>0.75</v>
      </c>
      <c r="E15" s="124">
        <v>0.8</v>
      </c>
    </row>
    <row r="16" spans="1:5" ht="64.5" customHeight="1" thickBot="1">
      <c r="A16" s="13" t="s">
        <v>12</v>
      </c>
      <c r="B16" s="269" t="s">
        <v>248</v>
      </c>
      <c r="C16" s="270"/>
      <c r="D16" s="270"/>
      <c r="E16" s="271"/>
    </row>
    <row r="17" spans="1:7" ht="23.25" customHeight="1" thickBot="1">
      <c r="A17" s="219" t="s">
        <v>13</v>
      </c>
      <c r="B17" s="220"/>
      <c r="C17" s="220"/>
      <c r="D17" s="220"/>
      <c r="E17" s="221"/>
    </row>
    <row r="18" spans="1:7" ht="21" thickBot="1">
      <c r="A18" s="4" t="s">
        <v>202</v>
      </c>
      <c r="B18" s="194">
        <v>0.5</v>
      </c>
      <c r="C18" s="195">
        <v>0.75</v>
      </c>
      <c r="D18" s="195">
        <v>0.9</v>
      </c>
      <c r="E18" s="195">
        <v>1</v>
      </c>
    </row>
    <row r="19" spans="1:7" ht="21" thickBot="1">
      <c r="A19" s="4" t="s">
        <v>262</v>
      </c>
      <c r="B19" s="194">
        <v>0.5</v>
      </c>
      <c r="C19" s="195">
        <v>0.65</v>
      </c>
      <c r="D19" s="195">
        <v>0.85</v>
      </c>
      <c r="E19" s="195">
        <v>1</v>
      </c>
    </row>
    <row r="20" spans="1:7" ht="24.75" customHeight="1" thickBot="1">
      <c r="A20" s="4" t="s">
        <v>263</v>
      </c>
      <c r="B20" s="194">
        <v>0.45</v>
      </c>
      <c r="C20" s="195">
        <v>0.55000000000000004</v>
      </c>
      <c r="D20" s="195">
        <v>0.65</v>
      </c>
      <c r="E20" s="195">
        <v>0.8</v>
      </c>
    </row>
    <row r="21" spans="1:7" ht="15" thickBot="1">
      <c r="A21" s="4" t="s">
        <v>203</v>
      </c>
      <c r="B21" s="194">
        <v>0.9</v>
      </c>
      <c r="C21" s="195">
        <v>1</v>
      </c>
      <c r="D21" s="195">
        <v>1</v>
      </c>
      <c r="E21" s="195">
        <v>1</v>
      </c>
    </row>
    <row r="22" spans="1:7" ht="15" thickBot="1">
      <c r="A22" s="252" t="s">
        <v>29</v>
      </c>
      <c r="B22" s="253"/>
      <c r="C22" s="253"/>
      <c r="D22" s="253"/>
      <c r="E22" s="254"/>
    </row>
    <row r="23" spans="1:7" ht="15" thickBot="1">
      <c r="A23" s="234" t="s">
        <v>98</v>
      </c>
      <c r="B23" s="235"/>
      <c r="C23" s="235"/>
      <c r="D23" s="235"/>
      <c r="E23" s="236"/>
    </row>
    <row r="24" spans="1:7" ht="15" thickBot="1">
      <c r="A24" s="18" t="s">
        <v>27</v>
      </c>
      <c r="B24" s="249" t="s">
        <v>201</v>
      </c>
      <c r="C24" s="250"/>
      <c r="D24" s="250"/>
      <c r="E24" s="251"/>
    </row>
    <row r="25" spans="1:7" ht="50.25" customHeight="1" thickBot="1">
      <c r="A25" s="4" t="s">
        <v>9</v>
      </c>
      <c r="B25" s="244" t="s">
        <v>204</v>
      </c>
      <c r="C25" s="245"/>
      <c r="D25" s="245"/>
      <c r="E25" s="246"/>
    </row>
    <row r="26" spans="1:7" ht="15" thickBot="1">
      <c r="A26" s="4" t="s">
        <v>14</v>
      </c>
      <c r="B26" s="222" t="s">
        <v>205</v>
      </c>
      <c r="C26" s="223"/>
      <c r="D26" s="223"/>
      <c r="E26" s="224"/>
    </row>
    <row r="27" spans="1:7" ht="12.75" customHeight="1">
      <c r="A27" s="228"/>
      <c r="B27" s="16">
        <v>2019</v>
      </c>
      <c r="C27" s="16">
        <v>2020</v>
      </c>
      <c r="D27" s="16">
        <v>2021</v>
      </c>
      <c r="E27" s="16">
        <v>2022</v>
      </c>
    </row>
    <row r="28" spans="1:7" ht="15" thickBot="1">
      <c r="A28" s="229"/>
      <c r="B28" s="17" t="s">
        <v>5</v>
      </c>
      <c r="C28" s="17" t="s">
        <v>6</v>
      </c>
      <c r="D28" s="17" t="s">
        <v>6</v>
      </c>
      <c r="E28" s="17" t="s">
        <v>6</v>
      </c>
    </row>
    <row r="29" spans="1:7" ht="15" thickBot="1">
      <c r="A29" s="4" t="s">
        <v>8</v>
      </c>
      <c r="B29" s="6">
        <v>220</v>
      </c>
      <c r="C29" s="6">
        <v>250</v>
      </c>
      <c r="D29" s="6">
        <v>250</v>
      </c>
      <c r="E29" s="6">
        <v>250</v>
      </c>
    </row>
    <row r="30" spans="1:7" ht="15" thickBot="1">
      <c r="A30" s="4" t="s">
        <v>15</v>
      </c>
      <c r="B30" s="6">
        <f>B59</f>
        <v>246780</v>
      </c>
      <c r="C30" s="6">
        <f>C59</f>
        <v>67150</v>
      </c>
      <c r="D30" s="6">
        <f t="shared" ref="D30:E30" si="0">D59</f>
        <v>67150</v>
      </c>
      <c r="E30" s="6">
        <f t="shared" si="0"/>
        <v>67150</v>
      </c>
      <c r="F30" s="196"/>
      <c r="G30" s="10"/>
    </row>
    <row r="31" spans="1:7" ht="15" thickBot="1">
      <c r="A31" s="4" t="s">
        <v>23</v>
      </c>
      <c r="B31" s="6">
        <f>B30/B29</f>
        <v>1121.7272727272727</v>
      </c>
      <c r="C31" s="6">
        <f t="shared" ref="C31:E31" si="1">C30/C29</f>
        <v>268.60000000000002</v>
      </c>
      <c r="D31" s="6">
        <f t="shared" si="1"/>
        <v>268.60000000000002</v>
      </c>
      <c r="E31" s="6">
        <f t="shared" si="1"/>
        <v>268.60000000000002</v>
      </c>
    </row>
    <row r="32" spans="1:7" ht="15" thickBot="1">
      <c r="A32" s="4" t="s">
        <v>16</v>
      </c>
      <c r="B32" s="120" t="s">
        <v>22</v>
      </c>
      <c r="C32" s="8">
        <f>C29/B29-1</f>
        <v>0.13636363636363646</v>
      </c>
      <c r="D32" s="8">
        <f t="shared" ref="D32:E34" si="2">D29/C29-1</f>
        <v>0</v>
      </c>
      <c r="E32" s="8">
        <f t="shared" si="2"/>
        <v>0</v>
      </c>
    </row>
    <row r="33" spans="1:8" ht="15" thickBot="1">
      <c r="A33" s="4" t="s">
        <v>17</v>
      </c>
      <c r="B33" s="120" t="s">
        <v>22</v>
      </c>
      <c r="C33" s="8">
        <f>C30/B30-1</f>
        <v>-0.72789529135262176</v>
      </c>
      <c r="D33" s="8">
        <f t="shared" si="2"/>
        <v>0</v>
      </c>
      <c r="E33" s="8">
        <f t="shared" si="2"/>
        <v>0</v>
      </c>
    </row>
    <row r="34" spans="1:8" ht="15" thickBot="1">
      <c r="A34" s="4" t="s">
        <v>18</v>
      </c>
      <c r="B34" s="120" t="s">
        <v>22</v>
      </c>
      <c r="C34" s="8">
        <f>C31/B31-1</f>
        <v>-0.7605478563903072</v>
      </c>
      <c r="D34" s="8">
        <f t="shared" si="2"/>
        <v>0</v>
      </c>
      <c r="E34" s="8">
        <f t="shared" si="2"/>
        <v>0</v>
      </c>
    </row>
    <row r="35" spans="1:8" ht="15" thickBot="1">
      <c r="A35" s="225" t="s">
        <v>31</v>
      </c>
      <c r="B35" s="226"/>
      <c r="C35" s="226"/>
      <c r="D35" s="226"/>
      <c r="E35" s="227"/>
    </row>
    <row r="36" spans="1:8" ht="12.75" customHeight="1">
      <c r="A36" s="228"/>
      <c r="B36" s="16">
        <v>2019</v>
      </c>
      <c r="C36" s="16">
        <v>2020</v>
      </c>
      <c r="D36" s="16">
        <v>2021</v>
      </c>
      <c r="E36" s="16">
        <v>2022</v>
      </c>
    </row>
    <row r="37" spans="1:8" ht="15" thickBot="1">
      <c r="A37" s="229"/>
      <c r="B37" s="17" t="s">
        <v>5</v>
      </c>
      <c r="C37" s="17" t="s">
        <v>6</v>
      </c>
      <c r="D37" s="17" t="s">
        <v>6</v>
      </c>
      <c r="E37" s="17" t="s">
        <v>6</v>
      </c>
    </row>
    <row r="38" spans="1:8" ht="15" thickBot="1">
      <c r="A38" s="1" t="s">
        <v>0</v>
      </c>
      <c r="B38" s="12">
        <f>B39+B40</f>
        <v>172300</v>
      </c>
      <c r="C38" s="12">
        <f>C39+C40</f>
        <v>34500</v>
      </c>
      <c r="D38" s="12">
        <f>D39</f>
        <v>34500</v>
      </c>
      <c r="E38" s="12">
        <f>E39</f>
        <v>34500</v>
      </c>
    </row>
    <row r="39" spans="1:8" ht="15" thickBot="1">
      <c r="A39" s="11" t="s">
        <v>107</v>
      </c>
      <c r="B39" s="7">
        <f>87300+20000+40000+25000</f>
        <v>172300</v>
      </c>
      <c r="C39" s="9">
        <f>[3]Llogaritjet!$H$16</f>
        <v>34500</v>
      </c>
      <c r="D39" s="9">
        <f>C39</f>
        <v>34500</v>
      </c>
      <c r="E39" s="9">
        <f>D39</f>
        <v>34500</v>
      </c>
    </row>
    <row r="40" spans="1:8" ht="15" thickBot="1">
      <c r="A40" s="11" t="s">
        <v>108</v>
      </c>
      <c r="B40" s="12"/>
      <c r="C40" s="9"/>
      <c r="D40" s="9"/>
      <c r="E40" s="9"/>
    </row>
    <row r="41" spans="1:8" ht="24.6" thickBot="1">
      <c r="A41" s="1" t="s">
        <v>28</v>
      </c>
      <c r="B41" s="12">
        <f>B42+B43</f>
        <v>23000</v>
      </c>
      <c r="C41" s="12">
        <f>C42+C43</f>
        <v>27500</v>
      </c>
      <c r="D41" s="12">
        <f t="shared" ref="D41:E41" si="3">D42+D43</f>
        <v>27500</v>
      </c>
      <c r="E41" s="12">
        <f t="shared" si="3"/>
        <v>27500</v>
      </c>
    </row>
    <row r="42" spans="1:8" ht="15" thickBot="1">
      <c r="A42" s="11" t="s">
        <v>107</v>
      </c>
      <c r="B42" s="7">
        <f>9000+4000+5000+5000</f>
        <v>23000</v>
      </c>
      <c r="C42" s="9">
        <f>[3]Llogaritjet!$H$17</f>
        <v>27500</v>
      </c>
      <c r="D42" s="9">
        <v>27500</v>
      </c>
      <c r="E42" s="9">
        <f>D42</f>
        <v>27500</v>
      </c>
    </row>
    <row r="43" spans="1:8" ht="15" thickBot="1">
      <c r="A43" s="11" t="s">
        <v>108</v>
      </c>
      <c r="B43" s="12"/>
      <c r="C43" s="9"/>
      <c r="D43" s="9"/>
      <c r="E43" s="9"/>
    </row>
    <row r="44" spans="1:8" ht="15" thickBot="1">
      <c r="A44" s="1" t="s">
        <v>1</v>
      </c>
      <c r="B44" s="12">
        <f>B45+B46</f>
        <v>50730</v>
      </c>
      <c r="C44" s="12">
        <f t="shared" ref="C44:E44" si="4">C45+C46</f>
        <v>5150</v>
      </c>
      <c r="D44" s="12">
        <f t="shared" si="4"/>
        <v>5150</v>
      </c>
      <c r="E44" s="12">
        <f t="shared" si="4"/>
        <v>5150</v>
      </c>
    </row>
    <row r="45" spans="1:8" ht="15" thickBot="1">
      <c r="A45" s="11" t="s">
        <v>107</v>
      </c>
      <c r="B45" s="7">
        <f>28580+5150+17000</f>
        <v>50730</v>
      </c>
      <c r="C45" s="9">
        <f>[3]Llogaritjet!$H$18</f>
        <v>5150</v>
      </c>
      <c r="D45" s="9">
        <f>C45</f>
        <v>5150</v>
      </c>
      <c r="E45" s="9">
        <f>D45</f>
        <v>5150</v>
      </c>
      <c r="H45" s="10"/>
    </row>
    <row r="46" spans="1:8" ht="15" thickBot="1">
      <c r="A46" s="11" t="s">
        <v>108</v>
      </c>
      <c r="B46" s="12"/>
      <c r="C46" s="9"/>
      <c r="D46" s="9"/>
      <c r="E46" s="9"/>
    </row>
    <row r="47" spans="1:8" ht="15" thickBot="1">
      <c r="A47" s="1" t="s">
        <v>2</v>
      </c>
      <c r="B47" s="12"/>
      <c r="C47" s="9"/>
      <c r="D47" s="9"/>
      <c r="E47" s="9"/>
    </row>
    <row r="48" spans="1:8" ht="15" thickBot="1">
      <c r="A48" s="11" t="s">
        <v>107</v>
      </c>
      <c r="B48" s="12"/>
      <c r="C48" s="9"/>
      <c r="D48" s="9"/>
      <c r="E48" s="9"/>
    </row>
    <row r="49" spans="1:5" ht="15" thickBot="1">
      <c r="A49" s="11" t="s">
        <v>108</v>
      </c>
      <c r="B49" s="12"/>
      <c r="C49" s="9"/>
      <c r="D49" s="9"/>
      <c r="E49" s="9"/>
    </row>
    <row r="50" spans="1:5" ht="15" thickBot="1">
      <c r="A50" s="1" t="s">
        <v>24</v>
      </c>
      <c r="B50" s="12"/>
      <c r="C50" s="9"/>
      <c r="D50" s="9"/>
      <c r="E50" s="9"/>
    </row>
    <row r="51" spans="1:5" ht="15" thickBot="1">
      <c r="A51" s="11" t="s">
        <v>107</v>
      </c>
      <c r="B51" s="12"/>
      <c r="C51" s="9"/>
      <c r="D51" s="9"/>
      <c r="E51" s="9"/>
    </row>
    <row r="52" spans="1:5" ht="15" thickBot="1">
      <c r="A52" s="11" t="s">
        <v>108</v>
      </c>
      <c r="B52" s="12"/>
      <c r="C52" s="9"/>
      <c r="D52" s="9"/>
      <c r="E52" s="9"/>
    </row>
    <row r="53" spans="1:5" ht="15" thickBot="1">
      <c r="A53" s="1" t="s">
        <v>25</v>
      </c>
      <c r="B53" s="12">
        <f>B54+B55</f>
        <v>0</v>
      </c>
      <c r="C53" s="9">
        <f t="shared" ref="C53:E53" si="5">C54+C55</f>
        <v>0</v>
      </c>
      <c r="D53" s="9">
        <f t="shared" si="5"/>
        <v>0</v>
      </c>
      <c r="E53" s="9">
        <f t="shared" si="5"/>
        <v>0</v>
      </c>
    </row>
    <row r="54" spans="1:5" ht="15" thickBot="1">
      <c r="A54" s="11" t="s">
        <v>107</v>
      </c>
      <c r="B54" s="90"/>
      <c r="C54" s="9">
        <v>0</v>
      </c>
      <c r="D54" s="7">
        <v>0</v>
      </c>
      <c r="E54" s="7">
        <v>0</v>
      </c>
    </row>
    <row r="55" spans="1:5" ht="15" thickBot="1">
      <c r="A55" s="11" t="s">
        <v>108</v>
      </c>
      <c r="B55" s="12"/>
      <c r="C55" s="9"/>
      <c r="D55" s="9"/>
      <c r="E55" s="9"/>
    </row>
    <row r="56" spans="1:5" ht="15" thickBot="1">
      <c r="A56" s="1" t="s">
        <v>3</v>
      </c>
      <c r="B56" s="12">
        <f>B57</f>
        <v>750</v>
      </c>
      <c r="C56" s="12">
        <f t="shared" ref="C56:E56" si="6">C57</f>
        <v>0</v>
      </c>
      <c r="D56" s="12">
        <f t="shared" si="6"/>
        <v>0</v>
      </c>
      <c r="E56" s="12">
        <f t="shared" si="6"/>
        <v>0</v>
      </c>
    </row>
    <row r="57" spans="1:5" ht="15" thickBot="1">
      <c r="A57" s="11" t="s">
        <v>107</v>
      </c>
      <c r="B57" s="9">
        <v>750</v>
      </c>
      <c r="C57" s="9">
        <v>0</v>
      </c>
      <c r="D57" s="9">
        <v>0</v>
      </c>
      <c r="E57" s="9">
        <v>0</v>
      </c>
    </row>
    <row r="58" spans="1:5" ht="15" thickBot="1">
      <c r="A58" s="11" t="s">
        <v>108</v>
      </c>
      <c r="B58" s="12"/>
      <c r="C58" s="93"/>
      <c r="D58" s="92"/>
      <c r="E58" s="92"/>
    </row>
    <row r="59" spans="1:5" ht="15" thickBot="1">
      <c r="A59" s="111" t="s">
        <v>30</v>
      </c>
      <c r="B59" s="187">
        <f>B56+B53+B50+B47+B44+B41+B38</f>
        <v>246780</v>
      </c>
      <c r="C59" s="187">
        <f>C56+C53+C50+C47+C44+C41+C38</f>
        <v>67150</v>
      </c>
      <c r="D59" s="187">
        <f t="shared" ref="D59:E59" si="7">D56+D53+D50+D47+D44+D41+D38</f>
        <v>67150</v>
      </c>
      <c r="E59" s="187">
        <f t="shared" si="7"/>
        <v>67150</v>
      </c>
    </row>
    <row r="60" spans="1:5" ht="15" thickBot="1">
      <c r="A60" s="110" t="s">
        <v>32</v>
      </c>
      <c r="B60" s="21">
        <f>IF(B59-B30=0,0,"Error")</f>
        <v>0</v>
      </c>
      <c r="C60" s="21">
        <f>IF(C59-C30=0,0,"Error")</f>
        <v>0</v>
      </c>
      <c r="D60" s="21">
        <f>IF(D59-D30=0,0,"Error")</f>
        <v>0</v>
      </c>
      <c r="E60" s="21">
        <f>IF(E59-E30=0,0,"Error")</f>
        <v>0</v>
      </c>
    </row>
    <row r="61" spans="1:5" ht="15" thickBot="1">
      <c r="A61" s="234" t="s">
        <v>99</v>
      </c>
      <c r="B61" s="235"/>
      <c r="C61" s="235"/>
      <c r="D61" s="235"/>
      <c r="E61" s="236"/>
    </row>
    <row r="62" spans="1:5" ht="26.25" customHeight="1" thickBot="1">
      <c r="A62" s="234" t="s">
        <v>94</v>
      </c>
      <c r="B62" s="235"/>
      <c r="C62" s="235"/>
      <c r="D62" s="235"/>
      <c r="E62" s="236"/>
    </row>
    <row r="63" spans="1:5" ht="22.5" customHeight="1" thickBot="1">
      <c r="A63" s="18" t="s">
        <v>100</v>
      </c>
      <c r="B63" s="230" t="s">
        <v>159</v>
      </c>
      <c r="C63" s="231"/>
      <c r="D63" s="232"/>
      <c r="E63" s="233"/>
    </row>
    <row r="64" spans="1:5" ht="33.75" customHeight="1" thickBot="1">
      <c r="A64" s="18" t="s">
        <v>259</v>
      </c>
      <c r="B64" s="18" t="s">
        <v>206</v>
      </c>
      <c r="C64" s="97" t="s">
        <v>109</v>
      </c>
      <c r="D64" s="217" t="s">
        <v>207</v>
      </c>
      <c r="E64" s="218"/>
    </row>
    <row r="65" spans="1:5" ht="31.95" customHeight="1" thickBot="1">
      <c r="A65" s="4" t="s">
        <v>9</v>
      </c>
      <c r="B65" s="219" t="s">
        <v>208</v>
      </c>
      <c r="C65" s="220"/>
      <c r="D65" s="220"/>
      <c r="E65" s="221"/>
    </row>
    <row r="66" spans="1:5" ht="15.75" customHeight="1" thickBot="1">
      <c r="A66" s="4" t="s">
        <v>14</v>
      </c>
      <c r="B66" s="222" t="s">
        <v>139</v>
      </c>
      <c r="C66" s="223"/>
      <c r="D66" s="223"/>
      <c r="E66" s="224"/>
    </row>
    <row r="67" spans="1:5">
      <c r="A67" s="228"/>
      <c r="B67" s="16">
        <v>2019</v>
      </c>
      <c r="C67" s="16">
        <v>2020</v>
      </c>
      <c r="D67" s="16">
        <v>2021</v>
      </c>
      <c r="E67" s="16">
        <v>2022</v>
      </c>
    </row>
    <row r="68" spans="1:5" ht="15" thickBot="1">
      <c r="A68" s="229"/>
      <c r="B68" s="17" t="s">
        <v>5</v>
      </c>
      <c r="C68" s="17" t="s">
        <v>6</v>
      </c>
      <c r="D68" s="17" t="s">
        <v>6</v>
      </c>
      <c r="E68" s="17" t="s">
        <v>6</v>
      </c>
    </row>
    <row r="69" spans="1:5" ht="15" thickBot="1">
      <c r="A69" s="4" t="s">
        <v>8</v>
      </c>
      <c r="B69" s="108">
        <v>35</v>
      </c>
      <c r="C69" s="120"/>
      <c r="D69" s="120"/>
      <c r="E69" s="120"/>
    </row>
    <row r="70" spans="1:5" ht="15" thickBot="1">
      <c r="A70" s="4" t="s">
        <v>15</v>
      </c>
      <c r="B70" s="94">
        <f>B88</f>
        <v>1850</v>
      </c>
      <c r="C70" s="6">
        <f>C88</f>
        <v>0</v>
      </c>
      <c r="D70" s="6">
        <f t="shared" ref="D70:E70" si="8">D88</f>
        <v>0</v>
      </c>
      <c r="E70" s="6">
        <f t="shared" si="8"/>
        <v>0</v>
      </c>
    </row>
    <row r="71" spans="1:5" ht="15" thickBot="1">
      <c r="A71" s="4" t="s">
        <v>23</v>
      </c>
      <c r="B71" s="6">
        <f>B70/B69</f>
        <v>52.857142857142854</v>
      </c>
      <c r="C71" s="6"/>
      <c r="D71" s="6"/>
      <c r="E71" s="6"/>
    </row>
    <row r="72" spans="1:5" ht="24.75" customHeight="1" thickBot="1">
      <c r="A72" s="4" t="s">
        <v>16</v>
      </c>
      <c r="B72" s="120" t="s">
        <v>22</v>
      </c>
      <c r="C72" s="8"/>
      <c r="D72" s="8"/>
      <c r="E72" s="8"/>
    </row>
    <row r="73" spans="1:5" ht="12.75" customHeight="1" thickBot="1">
      <c r="A73" s="4" t="s">
        <v>17</v>
      </c>
      <c r="B73" s="120" t="s">
        <v>22</v>
      </c>
      <c r="C73" s="8"/>
      <c r="D73" s="8"/>
      <c r="E73" s="8"/>
    </row>
    <row r="74" spans="1:5" ht="15" thickBot="1">
      <c r="A74" s="4" t="s">
        <v>18</v>
      </c>
      <c r="B74" s="120" t="s">
        <v>22</v>
      </c>
      <c r="C74" s="8"/>
      <c r="D74" s="8"/>
      <c r="E74" s="8"/>
    </row>
    <row r="75" spans="1:5" ht="24.75" customHeight="1" thickBot="1">
      <c r="A75" s="225" t="s">
        <v>33</v>
      </c>
      <c r="B75" s="226"/>
      <c r="C75" s="226"/>
      <c r="D75" s="226"/>
      <c r="E75" s="227"/>
    </row>
    <row r="76" spans="1:5" ht="38.25" customHeight="1">
      <c r="A76" s="228"/>
      <c r="B76" s="16">
        <v>2019</v>
      </c>
      <c r="C76" s="16">
        <v>2020</v>
      </c>
      <c r="D76" s="16">
        <v>2021</v>
      </c>
      <c r="E76" s="16">
        <v>2022</v>
      </c>
    </row>
    <row r="77" spans="1:5" ht="24.75" customHeight="1" thickBot="1">
      <c r="A77" s="229"/>
      <c r="B77" s="17" t="s">
        <v>5</v>
      </c>
      <c r="C77" s="17" t="s">
        <v>6</v>
      </c>
      <c r="D77" s="17" t="s">
        <v>6</v>
      </c>
      <c r="E77" s="17" t="s">
        <v>6</v>
      </c>
    </row>
    <row r="78" spans="1:5" ht="24.75" customHeight="1" thickBot="1">
      <c r="A78" s="1" t="s">
        <v>95</v>
      </c>
      <c r="B78" s="9">
        <f>B79+B80+B81+B82</f>
        <v>0</v>
      </c>
      <c r="C78" s="9">
        <f t="shared" ref="C78:E78" si="9">C79+C80+C81+C82</f>
        <v>0</v>
      </c>
      <c r="D78" s="9">
        <f t="shared" si="9"/>
        <v>0</v>
      </c>
      <c r="E78" s="9">
        <f t="shared" si="9"/>
        <v>0</v>
      </c>
    </row>
    <row r="79" spans="1:5" ht="15" thickBot="1">
      <c r="A79" s="11" t="s">
        <v>107</v>
      </c>
      <c r="B79" s="9"/>
      <c r="C79" s="9"/>
      <c r="D79" s="9"/>
      <c r="E79" s="9"/>
    </row>
    <row r="80" spans="1:5" ht="15" thickBot="1">
      <c r="A80" s="11" t="s">
        <v>110</v>
      </c>
      <c r="B80" s="9"/>
      <c r="C80" s="9"/>
      <c r="D80" s="9"/>
      <c r="E80" s="9"/>
    </row>
    <row r="81" spans="1:5" ht="24.75" customHeight="1" thickBot="1">
      <c r="A81" s="11" t="s">
        <v>111</v>
      </c>
      <c r="B81" s="9"/>
      <c r="C81" s="9"/>
      <c r="D81" s="9"/>
      <c r="E81" s="9"/>
    </row>
    <row r="82" spans="1:5" ht="15" thickBot="1">
      <c r="A82" s="11" t="s">
        <v>112</v>
      </c>
      <c r="B82" s="9"/>
      <c r="C82" s="9"/>
      <c r="D82" s="9"/>
      <c r="E82" s="9"/>
    </row>
    <row r="83" spans="1:5" ht="15" thickBot="1">
      <c r="A83" s="1" t="s">
        <v>96</v>
      </c>
      <c r="B83" s="12">
        <f>B84+B85+B86+B87</f>
        <v>1850</v>
      </c>
      <c r="C83" s="12">
        <f t="shared" ref="C83:E83" si="10">C84+C85+C86+C87</f>
        <v>0</v>
      </c>
      <c r="D83" s="12">
        <f t="shared" si="10"/>
        <v>0</v>
      </c>
      <c r="E83" s="12">
        <f t="shared" si="10"/>
        <v>0</v>
      </c>
    </row>
    <row r="84" spans="1:5" ht="15" thickBot="1">
      <c r="A84" s="11" t="s">
        <v>107</v>
      </c>
      <c r="B84" s="96">
        <v>1850</v>
      </c>
      <c r="C84" s="96"/>
      <c r="D84" s="96"/>
      <c r="E84" s="96"/>
    </row>
    <row r="85" spans="1:5" ht="15" thickBot="1">
      <c r="A85" s="11" t="s">
        <v>110</v>
      </c>
      <c r="B85" s="12"/>
      <c r="C85" s="9"/>
      <c r="D85" s="9"/>
      <c r="E85" s="9"/>
    </row>
    <row r="86" spans="1:5" ht="15" thickBot="1">
      <c r="A86" s="11" t="s">
        <v>111</v>
      </c>
      <c r="B86" s="12"/>
      <c r="C86" s="9"/>
      <c r="D86" s="9"/>
      <c r="E86" s="9"/>
    </row>
    <row r="87" spans="1:5" ht="15" thickBot="1">
      <c r="A87" s="11" t="s">
        <v>112</v>
      </c>
      <c r="B87" s="12"/>
      <c r="C87" s="9"/>
      <c r="D87" s="9"/>
      <c r="E87" s="9"/>
    </row>
    <row r="88" spans="1:5" ht="15" thickBot="1">
      <c r="A88" s="98" t="s">
        <v>161</v>
      </c>
      <c r="B88" s="12">
        <f>B78+B83</f>
        <v>1850</v>
      </c>
      <c r="C88" s="12">
        <f t="shared" ref="C88:E88" si="11">C78+C83</f>
        <v>0</v>
      </c>
      <c r="D88" s="12">
        <f t="shared" si="11"/>
        <v>0</v>
      </c>
      <c r="E88" s="12">
        <f t="shared" si="11"/>
        <v>0</v>
      </c>
    </row>
    <row r="89" spans="1:5" ht="31.2" thickBot="1">
      <c r="A89" s="18" t="s">
        <v>258</v>
      </c>
      <c r="B89" s="18" t="s">
        <v>210</v>
      </c>
      <c r="C89" s="97" t="s">
        <v>109</v>
      </c>
      <c r="D89" s="272" t="s">
        <v>226</v>
      </c>
      <c r="E89" s="273"/>
    </row>
    <row r="90" spans="1:5" ht="17.25" customHeight="1" thickBot="1">
      <c r="A90" s="4" t="s">
        <v>9</v>
      </c>
      <c r="B90" s="219" t="s">
        <v>251</v>
      </c>
      <c r="C90" s="220"/>
      <c r="D90" s="220"/>
      <c r="E90" s="221"/>
    </row>
    <row r="91" spans="1:5" ht="15" thickBot="1">
      <c r="A91" s="4" t="s">
        <v>14</v>
      </c>
      <c r="B91" s="222" t="s">
        <v>237</v>
      </c>
      <c r="C91" s="223"/>
      <c r="D91" s="223"/>
      <c r="E91" s="224"/>
    </row>
    <row r="92" spans="1:5" ht="12.75" customHeight="1">
      <c r="A92" s="228"/>
      <c r="B92" s="16">
        <v>2019</v>
      </c>
      <c r="C92" s="16">
        <v>2020</v>
      </c>
      <c r="D92" s="16">
        <v>2021</v>
      </c>
      <c r="E92" s="16">
        <v>2022</v>
      </c>
    </row>
    <row r="93" spans="1:5" ht="15" thickBot="1">
      <c r="A93" s="229"/>
      <c r="B93" s="17" t="s">
        <v>5</v>
      </c>
      <c r="C93" s="17" t="s">
        <v>6</v>
      </c>
      <c r="D93" s="17" t="s">
        <v>6</v>
      </c>
      <c r="E93" s="17" t="s">
        <v>6</v>
      </c>
    </row>
    <row r="94" spans="1:5" ht="15" thickBot="1">
      <c r="A94" s="4" t="s">
        <v>8</v>
      </c>
      <c r="B94" s="120">
        <v>1</v>
      </c>
      <c r="C94" s="120"/>
      <c r="D94" s="120"/>
      <c r="E94" s="120"/>
    </row>
    <row r="95" spans="1:5" ht="15" thickBot="1">
      <c r="A95" s="4" t="s">
        <v>15</v>
      </c>
      <c r="B95" s="6">
        <f>B113</f>
        <v>620</v>
      </c>
      <c r="C95" s="6">
        <f>C113</f>
        <v>0</v>
      </c>
      <c r="D95" s="6">
        <f t="shared" ref="D95:E95" si="12">D113</f>
        <v>0</v>
      </c>
      <c r="E95" s="6">
        <f t="shared" si="12"/>
        <v>0</v>
      </c>
    </row>
    <row r="96" spans="1:5" ht="15" thickBot="1">
      <c r="A96" s="4" t="s">
        <v>23</v>
      </c>
      <c r="B96" s="6">
        <f>B95/B94</f>
        <v>620</v>
      </c>
      <c r="C96" s="6"/>
      <c r="D96" s="6"/>
      <c r="E96" s="6"/>
    </row>
    <row r="97" spans="1:5" ht="15" thickBot="1">
      <c r="A97" s="4" t="s">
        <v>16</v>
      </c>
      <c r="B97" s="120" t="s">
        <v>22</v>
      </c>
      <c r="C97" s="8"/>
      <c r="D97" s="8"/>
      <c r="E97" s="8"/>
    </row>
    <row r="98" spans="1:5" ht="15" thickBot="1">
      <c r="A98" s="4" t="s">
        <v>17</v>
      </c>
      <c r="B98" s="120" t="s">
        <v>22</v>
      </c>
      <c r="C98" s="8"/>
      <c r="D98" s="8"/>
      <c r="E98" s="8"/>
    </row>
    <row r="99" spans="1:5" ht="15" thickBot="1">
      <c r="A99" s="4" t="s">
        <v>18</v>
      </c>
      <c r="B99" s="120" t="s">
        <v>22</v>
      </c>
      <c r="C99" s="8"/>
      <c r="D99" s="8"/>
      <c r="E99" s="8"/>
    </row>
    <row r="100" spans="1:5" ht="15" thickBot="1">
      <c r="A100" s="225" t="s">
        <v>114</v>
      </c>
      <c r="B100" s="226"/>
      <c r="C100" s="226"/>
      <c r="D100" s="226"/>
      <c r="E100" s="227"/>
    </row>
    <row r="101" spans="1:5" ht="12.75" customHeight="1">
      <c r="A101" s="228"/>
      <c r="B101" s="16">
        <v>2019</v>
      </c>
      <c r="C101" s="16">
        <v>2020</v>
      </c>
      <c r="D101" s="16">
        <v>2021</v>
      </c>
      <c r="E101" s="16">
        <v>2022</v>
      </c>
    </row>
    <row r="102" spans="1:5" ht="15" thickBot="1">
      <c r="A102" s="229"/>
      <c r="B102" s="17" t="s">
        <v>5</v>
      </c>
      <c r="C102" s="17" t="s">
        <v>6</v>
      </c>
      <c r="D102" s="17" t="s">
        <v>6</v>
      </c>
      <c r="E102" s="17" t="s">
        <v>6</v>
      </c>
    </row>
    <row r="103" spans="1:5" ht="15" thickBot="1">
      <c r="A103" s="1" t="s">
        <v>95</v>
      </c>
      <c r="B103" s="9">
        <f>B104+B105+B106+B107</f>
        <v>0</v>
      </c>
      <c r="C103" s="9">
        <f t="shared" ref="C103:E103" si="13">C104+C105+C106+C107</f>
        <v>0</v>
      </c>
      <c r="D103" s="9">
        <f t="shared" si="13"/>
        <v>0</v>
      </c>
      <c r="E103" s="9">
        <f t="shared" si="13"/>
        <v>0</v>
      </c>
    </row>
    <row r="104" spans="1:5" ht="15" thickBot="1">
      <c r="A104" s="11" t="s">
        <v>107</v>
      </c>
      <c r="B104" s="9"/>
      <c r="C104" s="9"/>
      <c r="D104" s="9"/>
      <c r="E104" s="9"/>
    </row>
    <row r="105" spans="1:5" ht="15" thickBot="1">
      <c r="A105" s="11" t="s">
        <v>110</v>
      </c>
      <c r="B105" s="9"/>
      <c r="C105" s="9"/>
      <c r="D105" s="9"/>
      <c r="E105" s="9"/>
    </row>
    <row r="106" spans="1:5" ht="15" thickBot="1">
      <c r="A106" s="11" t="s">
        <v>111</v>
      </c>
      <c r="B106" s="9"/>
      <c r="C106" s="9"/>
      <c r="D106" s="9"/>
      <c r="E106" s="9"/>
    </row>
    <row r="107" spans="1:5" ht="15" thickBot="1">
      <c r="A107" s="11" t="s">
        <v>112</v>
      </c>
      <c r="B107" s="9"/>
      <c r="C107" s="9"/>
      <c r="D107" s="9"/>
      <c r="E107" s="9"/>
    </row>
    <row r="108" spans="1:5" ht="15" thickBot="1">
      <c r="A108" s="1" t="s">
        <v>96</v>
      </c>
      <c r="B108" s="12">
        <f>B109+B110+B111+B112</f>
        <v>620</v>
      </c>
      <c r="C108" s="12">
        <f t="shared" ref="C108:E108" si="14">C109+C110+C111+C112</f>
        <v>0</v>
      </c>
      <c r="D108" s="12">
        <f t="shared" si="14"/>
        <v>0</v>
      </c>
      <c r="E108" s="12">
        <f t="shared" si="14"/>
        <v>0</v>
      </c>
    </row>
    <row r="109" spans="1:5" ht="15" thickBot="1">
      <c r="A109" s="11" t="s">
        <v>107</v>
      </c>
      <c r="B109" s="96">
        <v>620</v>
      </c>
      <c r="C109" s="96"/>
      <c r="D109" s="9"/>
      <c r="E109" s="9">
        <v>0</v>
      </c>
    </row>
    <row r="110" spans="1:5" ht="15" thickBot="1">
      <c r="A110" s="11" t="s">
        <v>110</v>
      </c>
      <c r="B110" s="12"/>
      <c r="C110" s="12"/>
      <c r="D110" s="12"/>
      <c r="E110" s="12"/>
    </row>
    <row r="111" spans="1:5" ht="15" thickBot="1">
      <c r="A111" s="11" t="s">
        <v>111</v>
      </c>
      <c r="B111" s="12"/>
      <c r="C111" s="12"/>
      <c r="D111" s="12"/>
      <c r="E111" s="12"/>
    </row>
    <row r="112" spans="1:5" ht="15" thickBot="1">
      <c r="A112" s="11" t="s">
        <v>112</v>
      </c>
      <c r="B112" s="12"/>
      <c r="C112" s="9"/>
      <c r="D112" s="9"/>
      <c r="E112" s="9"/>
    </row>
    <row r="113" spans="1:5" ht="15" thickBot="1">
      <c r="A113" s="98" t="s">
        <v>115</v>
      </c>
      <c r="B113" s="187">
        <f>B103+B108</f>
        <v>620</v>
      </c>
      <c r="C113" s="187">
        <f t="shared" ref="C113:E113" si="15">C103+C108</f>
        <v>0</v>
      </c>
      <c r="D113" s="187">
        <f t="shared" si="15"/>
        <v>0</v>
      </c>
      <c r="E113" s="187">
        <f t="shared" si="15"/>
        <v>0</v>
      </c>
    </row>
    <row r="114" spans="1:5" ht="31.2" thickBot="1">
      <c r="A114" s="18" t="s">
        <v>133</v>
      </c>
      <c r="B114" s="18" t="s">
        <v>152</v>
      </c>
      <c r="C114" s="97" t="s">
        <v>109</v>
      </c>
      <c r="D114" s="217" t="s">
        <v>151</v>
      </c>
      <c r="E114" s="218"/>
    </row>
    <row r="115" spans="1:5" ht="17.25" customHeight="1" thickBot="1">
      <c r="A115" s="4" t="s">
        <v>9</v>
      </c>
      <c r="B115" s="219" t="s">
        <v>252</v>
      </c>
      <c r="C115" s="220"/>
      <c r="D115" s="220"/>
      <c r="E115" s="221"/>
    </row>
    <row r="116" spans="1:5" ht="15" thickBot="1">
      <c r="A116" s="4" t="s">
        <v>14</v>
      </c>
      <c r="B116" s="222" t="s">
        <v>212</v>
      </c>
      <c r="C116" s="223"/>
      <c r="D116" s="223"/>
      <c r="E116" s="224"/>
    </row>
    <row r="117" spans="1:5" ht="12.75" customHeight="1">
      <c r="A117" s="228"/>
      <c r="B117" s="16">
        <v>2019</v>
      </c>
      <c r="C117" s="16">
        <v>2020</v>
      </c>
      <c r="D117" s="16">
        <v>2021</v>
      </c>
      <c r="E117" s="16">
        <v>2022</v>
      </c>
    </row>
    <row r="118" spans="1:5" ht="15" thickBot="1">
      <c r="A118" s="229"/>
      <c r="B118" s="17" t="s">
        <v>5</v>
      </c>
      <c r="C118" s="17" t="s">
        <v>6</v>
      </c>
      <c r="D118" s="17" t="s">
        <v>6</v>
      </c>
      <c r="E118" s="17" t="s">
        <v>6</v>
      </c>
    </row>
    <row r="119" spans="1:5" ht="15" thickBot="1">
      <c r="A119" s="4" t="s">
        <v>8</v>
      </c>
      <c r="B119" s="108">
        <v>7</v>
      </c>
      <c r="C119" s="120"/>
      <c r="D119" s="4"/>
      <c r="E119" s="4"/>
    </row>
    <row r="120" spans="1:5" ht="15" thickBot="1">
      <c r="A120" s="4" t="s">
        <v>15</v>
      </c>
      <c r="B120" s="94">
        <v>20000</v>
      </c>
      <c r="C120" s="6">
        <f>C138</f>
        <v>0</v>
      </c>
      <c r="D120" s="6">
        <f t="shared" ref="D120:E120" si="16">D138</f>
        <v>0</v>
      </c>
      <c r="E120" s="6">
        <f t="shared" si="16"/>
        <v>0</v>
      </c>
    </row>
    <row r="121" spans="1:5" ht="15" thickBot="1">
      <c r="A121" s="4" t="s">
        <v>23</v>
      </c>
      <c r="B121" s="6">
        <f>B120/B119</f>
        <v>2857.1428571428573</v>
      </c>
      <c r="C121" s="6"/>
      <c r="D121" s="6"/>
      <c r="E121" s="6"/>
    </row>
    <row r="122" spans="1:5" ht="15" thickBot="1">
      <c r="A122" s="4" t="s">
        <v>16</v>
      </c>
      <c r="B122" s="120" t="s">
        <v>22</v>
      </c>
      <c r="C122" s="8"/>
      <c r="D122" s="8"/>
      <c r="E122" s="8"/>
    </row>
    <row r="123" spans="1:5" ht="15" thickBot="1">
      <c r="A123" s="4" t="s">
        <v>17</v>
      </c>
      <c r="B123" s="120" t="s">
        <v>22</v>
      </c>
      <c r="C123" s="8"/>
      <c r="D123" s="8"/>
      <c r="E123" s="8"/>
    </row>
    <row r="124" spans="1:5" ht="15" thickBot="1">
      <c r="A124" s="4" t="s">
        <v>18</v>
      </c>
      <c r="B124" s="120" t="s">
        <v>22</v>
      </c>
      <c r="C124" s="8"/>
      <c r="D124" s="8"/>
      <c r="E124" s="8"/>
    </row>
    <row r="125" spans="1:5" ht="15" thickBot="1">
      <c r="A125" s="225" t="s">
        <v>141</v>
      </c>
      <c r="B125" s="226"/>
      <c r="C125" s="226"/>
      <c r="D125" s="226"/>
      <c r="E125" s="227"/>
    </row>
    <row r="126" spans="1:5" ht="12.75" customHeight="1">
      <c r="A126" s="228"/>
      <c r="B126" s="16">
        <v>2019</v>
      </c>
      <c r="C126" s="16">
        <v>2020</v>
      </c>
      <c r="D126" s="16">
        <v>2021</v>
      </c>
      <c r="E126" s="16">
        <v>2022</v>
      </c>
    </row>
    <row r="127" spans="1:5" ht="15" thickBot="1">
      <c r="A127" s="229"/>
      <c r="B127" s="17" t="s">
        <v>5</v>
      </c>
      <c r="C127" s="17" t="s">
        <v>6</v>
      </c>
      <c r="D127" s="17" t="s">
        <v>6</v>
      </c>
      <c r="E127" s="17" t="s">
        <v>6</v>
      </c>
    </row>
    <row r="128" spans="1:5" ht="15" thickBot="1">
      <c r="A128" s="1" t="s">
        <v>95</v>
      </c>
      <c r="B128" s="9">
        <f>B129+B130+B131+B132</f>
        <v>0</v>
      </c>
      <c r="C128" s="9">
        <f t="shared" ref="C128:E128" si="17">C129+C130+C131+C132</f>
        <v>0</v>
      </c>
      <c r="D128" s="9">
        <f t="shared" si="17"/>
        <v>0</v>
      </c>
      <c r="E128" s="9">
        <f t="shared" si="17"/>
        <v>0</v>
      </c>
    </row>
    <row r="129" spans="1:5" ht="15" thickBot="1">
      <c r="A129" s="11" t="s">
        <v>107</v>
      </c>
      <c r="B129" s="9"/>
      <c r="C129" s="9"/>
      <c r="D129" s="9"/>
      <c r="E129" s="9"/>
    </row>
    <row r="130" spans="1:5" ht="15" thickBot="1">
      <c r="A130" s="11" t="s">
        <v>110</v>
      </c>
      <c r="B130" s="9"/>
      <c r="C130" s="9"/>
      <c r="D130" s="9"/>
      <c r="E130" s="9"/>
    </row>
    <row r="131" spans="1:5" ht="15" thickBot="1">
      <c r="A131" s="11" t="s">
        <v>111</v>
      </c>
      <c r="B131" s="9"/>
      <c r="C131" s="9"/>
      <c r="D131" s="9"/>
      <c r="E131" s="9"/>
    </row>
    <row r="132" spans="1:5" ht="15" thickBot="1">
      <c r="A132" s="11" t="s">
        <v>112</v>
      </c>
      <c r="B132" s="9"/>
      <c r="C132" s="9"/>
      <c r="D132" s="9"/>
      <c r="E132" s="9"/>
    </row>
    <row r="133" spans="1:5" ht="15" thickBot="1">
      <c r="A133" s="1" t="s">
        <v>96</v>
      </c>
      <c r="B133" s="12">
        <f>B134+B135+B136+B137</f>
        <v>20000</v>
      </c>
      <c r="C133" s="12">
        <f t="shared" ref="C133:E133" si="18">C134+C135+C136+C137</f>
        <v>0</v>
      </c>
      <c r="D133" s="12">
        <f t="shared" si="18"/>
        <v>0</v>
      </c>
      <c r="E133" s="12">
        <f t="shared" si="18"/>
        <v>0</v>
      </c>
    </row>
    <row r="134" spans="1:5" ht="15" thickBot="1">
      <c r="A134" s="11" t="s">
        <v>107</v>
      </c>
      <c r="B134" s="96">
        <f>B120</f>
        <v>20000</v>
      </c>
      <c r="C134" s="96"/>
      <c r="D134" s="9">
        <v>0</v>
      </c>
      <c r="E134" s="9">
        <v>0</v>
      </c>
    </row>
    <row r="135" spans="1:5" ht="15" thickBot="1">
      <c r="A135" s="11" t="s">
        <v>110</v>
      </c>
      <c r="B135" s="95"/>
      <c r="C135" s="96"/>
      <c r="D135" s="9"/>
      <c r="E135" s="9"/>
    </row>
    <row r="136" spans="1:5" ht="15" thickBot="1">
      <c r="A136" s="11" t="s">
        <v>111</v>
      </c>
      <c r="B136" s="12"/>
      <c r="C136" s="9"/>
      <c r="D136" s="9"/>
      <c r="E136" s="9"/>
    </row>
    <row r="137" spans="1:5" ht="15" thickBot="1">
      <c r="A137" s="11" t="s">
        <v>112</v>
      </c>
      <c r="B137" s="12"/>
      <c r="C137" s="9"/>
      <c r="D137" s="9"/>
      <c r="E137" s="9"/>
    </row>
    <row r="138" spans="1:5" ht="15" thickBot="1">
      <c r="A138" s="98" t="s">
        <v>142</v>
      </c>
      <c r="B138" s="187">
        <f>B128+B133</f>
        <v>20000</v>
      </c>
      <c r="C138" s="12">
        <f t="shared" ref="C138:E138" si="19">C128+C133</f>
        <v>0</v>
      </c>
      <c r="D138" s="12">
        <f t="shared" si="19"/>
        <v>0</v>
      </c>
      <c r="E138" s="12">
        <f t="shared" si="19"/>
        <v>0</v>
      </c>
    </row>
    <row r="139" spans="1:5" ht="31.2" thickBot="1">
      <c r="A139" s="18" t="s">
        <v>136</v>
      </c>
      <c r="B139" s="18" t="s">
        <v>163</v>
      </c>
      <c r="C139" s="97" t="s">
        <v>109</v>
      </c>
      <c r="D139" s="217" t="s">
        <v>164</v>
      </c>
      <c r="E139" s="218"/>
    </row>
    <row r="140" spans="1:5" ht="15" thickBot="1">
      <c r="A140" s="4" t="s">
        <v>9</v>
      </c>
      <c r="B140" s="219" t="s">
        <v>224</v>
      </c>
      <c r="C140" s="220"/>
      <c r="D140" s="220"/>
      <c r="E140" s="221"/>
    </row>
    <row r="141" spans="1:5" ht="17.25" customHeight="1" thickBot="1">
      <c r="A141" s="4" t="s">
        <v>14</v>
      </c>
      <c r="B141" s="222" t="s">
        <v>139</v>
      </c>
      <c r="C141" s="223"/>
      <c r="D141" s="223"/>
      <c r="E141" s="224"/>
    </row>
    <row r="142" spans="1:5">
      <c r="A142" s="228"/>
      <c r="B142" s="16">
        <v>2019</v>
      </c>
      <c r="C142" s="16">
        <v>2020</v>
      </c>
      <c r="D142" s="16">
        <v>2021</v>
      </c>
      <c r="E142" s="16">
        <v>2022</v>
      </c>
    </row>
    <row r="143" spans="1:5" ht="12.75" customHeight="1" thickBot="1">
      <c r="A143" s="229"/>
      <c r="B143" s="17" t="s">
        <v>5</v>
      </c>
      <c r="C143" s="17" t="s">
        <v>6</v>
      </c>
      <c r="D143" s="17" t="s">
        <v>6</v>
      </c>
      <c r="E143" s="17" t="s">
        <v>6</v>
      </c>
    </row>
    <row r="144" spans="1:5" ht="15" thickBot="1">
      <c r="A144" s="4" t="s">
        <v>8</v>
      </c>
      <c r="B144" s="108"/>
      <c r="C144" s="120"/>
      <c r="D144" s="149"/>
      <c r="E144" s="149">
        <v>0</v>
      </c>
    </row>
    <row r="145" spans="1:5" ht="15" thickBot="1">
      <c r="A145" s="4" t="s">
        <v>15</v>
      </c>
      <c r="B145" s="94">
        <f>B163</f>
        <v>0</v>
      </c>
      <c r="C145" s="94">
        <f>C163</f>
        <v>750</v>
      </c>
      <c r="D145" s="94">
        <f>D163</f>
        <v>750</v>
      </c>
      <c r="E145" s="6">
        <v>0</v>
      </c>
    </row>
    <row r="146" spans="1:5" ht="15" thickBot="1">
      <c r="A146" s="4" t="s">
        <v>23</v>
      </c>
      <c r="B146" s="94"/>
      <c r="C146" s="6"/>
      <c r="D146" s="6"/>
      <c r="E146" s="6"/>
    </row>
    <row r="147" spans="1:5" ht="15" thickBot="1">
      <c r="A147" s="4" t="s">
        <v>16</v>
      </c>
      <c r="B147" s="120"/>
      <c r="C147" s="8"/>
      <c r="D147" s="8"/>
      <c r="E147" s="8"/>
    </row>
    <row r="148" spans="1:5" ht="15" thickBot="1">
      <c r="A148" s="4" t="s">
        <v>17</v>
      </c>
      <c r="B148" s="120"/>
      <c r="C148" s="8"/>
      <c r="D148" s="8"/>
      <c r="E148" s="8"/>
    </row>
    <row r="149" spans="1:5" ht="15" thickBot="1">
      <c r="A149" s="4" t="s">
        <v>18</v>
      </c>
      <c r="B149" s="120"/>
      <c r="C149" s="8"/>
      <c r="D149" s="8"/>
      <c r="E149" s="8"/>
    </row>
    <row r="150" spans="1:5" ht="15" thickBot="1">
      <c r="A150" s="225" t="s">
        <v>143</v>
      </c>
      <c r="B150" s="226"/>
      <c r="C150" s="226"/>
      <c r="D150" s="226"/>
      <c r="E150" s="227"/>
    </row>
    <row r="151" spans="1:5">
      <c r="A151" s="228"/>
      <c r="B151" s="16">
        <v>2019</v>
      </c>
      <c r="C151" s="16">
        <v>2020</v>
      </c>
      <c r="D151" s="16">
        <v>2021</v>
      </c>
      <c r="E151" s="16">
        <v>2022</v>
      </c>
    </row>
    <row r="152" spans="1:5" ht="12.75" customHeight="1" thickBot="1">
      <c r="A152" s="229"/>
      <c r="B152" s="17" t="s">
        <v>5</v>
      </c>
      <c r="C152" s="17" t="s">
        <v>6</v>
      </c>
      <c r="D152" s="17" t="s">
        <v>6</v>
      </c>
      <c r="E152" s="17" t="s">
        <v>6</v>
      </c>
    </row>
    <row r="153" spans="1:5" ht="15" thickBot="1">
      <c r="A153" s="1" t="s">
        <v>95</v>
      </c>
      <c r="B153" s="9">
        <f>B154+B155+B156+B157</f>
        <v>0</v>
      </c>
      <c r="C153" s="9">
        <f t="shared" ref="C153:E153" si="20">C154+C155+C156+C157</f>
        <v>0</v>
      </c>
      <c r="D153" s="9">
        <f t="shared" si="20"/>
        <v>0</v>
      </c>
      <c r="E153" s="9">
        <f t="shared" si="20"/>
        <v>0</v>
      </c>
    </row>
    <row r="154" spans="1:5" ht="15" thickBot="1">
      <c r="A154" s="11" t="s">
        <v>107</v>
      </c>
      <c r="B154" s="9"/>
      <c r="C154" s="9"/>
      <c r="D154" s="9"/>
      <c r="E154" s="9"/>
    </row>
    <row r="155" spans="1:5" ht="15" thickBot="1">
      <c r="A155" s="11" t="s">
        <v>110</v>
      </c>
      <c r="B155" s="9"/>
      <c r="C155" s="9"/>
      <c r="D155" s="9"/>
      <c r="E155" s="9"/>
    </row>
    <row r="156" spans="1:5" ht="15" thickBot="1">
      <c r="A156" s="11" t="s">
        <v>111</v>
      </c>
      <c r="B156" s="9"/>
      <c r="C156" s="9"/>
      <c r="D156" s="9"/>
      <c r="E156" s="9"/>
    </row>
    <row r="157" spans="1:5" ht="15" thickBot="1">
      <c r="A157" s="11" t="s">
        <v>112</v>
      </c>
      <c r="B157" s="9"/>
      <c r="C157" s="9"/>
      <c r="D157" s="9"/>
      <c r="E157" s="9"/>
    </row>
    <row r="158" spans="1:5" ht="15" thickBot="1">
      <c r="A158" s="1" t="s">
        <v>96</v>
      </c>
      <c r="B158" s="12">
        <f>B159+B160+B161+B162</f>
        <v>0</v>
      </c>
      <c r="C158" s="12">
        <f t="shared" ref="C158:E158" si="21">C159+C160+C161+C162</f>
        <v>750</v>
      </c>
      <c r="D158" s="12">
        <f t="shared" si="21"/>
        <v>750</v>
      </c>
      <c r="E158" s="12">
        <f t="shared" si="21"/>
        <v>0</v>
      </c>
    </row>
    <row r="159" spans="1:5" ht="15" thickBot="1">
      <c r="A159" s="11" t="s">
        <v>107</v>
      </c>
      <c r="B159" s="95"/>
      <c r="C159" s="96">
        <v>750</v>
      </c>
      <c r="D159" s="9">
        <v>750</v>
      </c>
      <c r="E159" s="96">
        <f t="shared" ref="E159" si="22">E145</f>
        <v>0</v>
      </c>
    </row>
    <row r="160" spans="1:5" ht="15" thickBot="1">
      <c r="A160" s="11" t="s">
        <v>110</v>
      </c>
      <c r="B160" s="12"/>
      <c r="C160" s="9"/>
      <c r="D160" s="9"/>
      <c r="E160" s="9"/>
    </row>
    <row r="161" spans="1:5" ht="15" thickBot="1">
      <c r="A161" s="11" t="s">
        <v>111</v>
      </c>
      <c r="B161" s="12"/>
      <c r="C161" s="9"/>
      <c r="D161" s="9"/>
      <c r="E161" s="9"/>
    </row>
    <row r="162" spans="1:5" ht="15" thickBot="1">
      <c r="A162" s="11" t="s">
        <v>112</v>
      </c>
      <c r="B162" s="12"/>
      <c r="C162" s="9"/>
      <c r="D162" s="9"/>
      <c r="E162" s="9"/>
    </row>
    <row r="163" spans="1:5" ht="15" thickBot="1">
      <c r="A163" s="18" t="s">
        <v>144</v>
      </c>
      <c r="B163" s="187">
        <f>B153+B158</f>
        <v>0</v>
      </c>
      <c r="C163" s="187">
        <f t="shared" ref="C163:E163" si="23">C153+C158</f>
        <v>750</v>
      </c>
      <c r="D163" s="187">
        <f t="shared" si="23"/>
        <v>750</v>
      </c>
      <c r="E163" s="187">
        <f t="shared" si="23"/>
        <v>0</v>
      </c>
    </row>
    <row r="164" spans="1:5" ht="15" hidden="1" thickBot="1">
      <c r="A164" s="18" t="s">
        <v>100</v>
      </c>
      <c r="B164" s="230" t="s">
        <v>159</v>
      </c>
      <c r="C164" s="231"/>
      <c r="D164" s="232"/>
      <c r="E164" s="233"/>
    </row>
    <row r="165" spans="1:5" ht="31.2" hidden="1" thickBot="1">
      <c r="A165" s="18" t="s">
        <v>145</v>
      </c>
      <c r="B165" s="18" t="s">
        <v>135</v>
      </c>
      <c r="C165" s="97" t="s">
        <v>109</v>
      </c>
      <c r="D165" s="217" t="s">
        <v>134</v>
      </c>
      <c r="E165" s="218"/>
    </row>
    <row r="166" spans="1:5" ht="25.5" hidden="1" customHeight="1" thickBot="1">
      <c r="A166" s="4" t="s">
        <v>9</v>
      </c>
      <c r="B166" s="219" t="s">
        <v>225</v>
      </c>
      <c r="C166" s="220"/>
      <c r="D166" s="220"/>
      <c r="E166" s="221"/>
    </row>
    <row r="167" spans="1:5" ht="15" hidden="1" thickBot="1">
      <c r="A167" s="4" t="s">
        <v>14</v>
      </c>
      <c r="B167" s="222" t="s">
        <v>213</v>
      </c>
      <c r="C167" s="223"/>
      <c r="D167" s="223"/>
      <c r="E167" s="224"/>
    </row>
    <row r="168" spans="1:5" ht="17.25" hidden="1" customHeight="1">
      <c r="A168" s="228"/>
      <c r="B168" s="16">
        <v>2019</v>
      </c>
      <c r="C168" s="16">
        <v>2020</v>
      </c>
      <c r="D168" s="16">
        <v>2021</v>
      </c>
      <c r="E168" s="16">
        <v>2022</v>
      </c>
    </row>
    <row r="169" spans="1:5" ht="15" hidden="1" thickBot="1">
      <c r="A169" s="229"/>
      <c r="B169" s="17" t="s">
        <v>5</v>
      </c>
      <c r="C169" s="17" t="s">
        <v>6</v>
      </c>
      <c r="D169" s="17" t="s">
        <v>6</v>
      </c>
      <c r="E169" s="17" t="s">
        <v>6</v>
      </c>
    </row>
    <row r="170" spans="1:5" ht="12.75" hidden="1" customHeight="1" thickBot="1">
      <c r="A170" s="4" t="s">
        <v>8</v>
      </c>
      <c r="B170" s="108"/>
      <c r="C170" s="120">
        <v>0</v>
      </c>
      <c r="D170" s="120">
        <v>0</v>
      </c>
      <c r="E170" s="120">
        <v>0</v>
      </c>
    </row>
    <row r="171" spans="1:5" ht="15" hidden="1" thickBot="1">
      <c r="A171" s="4" t="s">
        <v>15</v>
      </c>
      <c r="B171" s="94">
        <f>B189</f>
        <v>0</v>
      </c>
      <c r="C171" s="6">
        <v>0</v>
      </c>
      <c r="D171" s="6">
        <v>0</v>
      </c>
      <c r="E171" s="6">
        <v>0</v>
      </c>
    </row>
    <row r="172" spans="1:5" ht="15" hidden="1" thickBot="1">
      <c r="A172" s="4" t="s">
        <v>23</v>
      </c>
      <c r="B172" s="6"/>
      <c r="C172" s="6"/>
      <c r="D172" s="6"/>
      <c r="E172" s="6"/>
    </row>
    <row r="173" spans="1:5" ht="15" hidden="1" thickBot="1">
      <c r="A173" s="4" t="s">
        <v>16</v>
      </c>
      <c r="B173" s="120"/>
      <c r="C173" s="8"/>
      <c r="D173" s="8"/>
      <c r="E173" s="8"/>
    </row>
    <row r="174" spans="1:5" ht="15" hidden="1" thickBot="1">
      <c r="A174" s="4" t="s">
        <v>17</v>
      </c>
      <c r="B174" s="120"/>
      <c r="C174" s="8"/>
      <c r="D174" s="8"/>
      <c r="E174" s="8"/>
    </row>
    <row r="175" spans="1:5" ht="15" hidden="1" thickBot="1">
      <c r="A175" s="4" t="s">
        <v>18</v>
      </c>
      <c r="B175" s="120"/>
      <c r="C175" s="8"/>
      <c r="D175" s="8"/>
      <c r="E175" s="8"/>
    </row>
    <row r="176" spans="1:5" ht="15" hidden="1" customHeight="1" thickBot="1">
      <c r="A176" s="225" t="s">
        <v>148</v>
      </c>
      <c r="B176" s="226"/>
      <c r="C176" s="226"/>
      <c r="D176" s="226"/>
      <c r="E176" s="227"/>
    </row>
    <row r="177" spans="1:5" hidden="1">
      <c r="A177" s="228"/>
      <c r="B177" s="16">
        <v>2019</v>
      </c>
      <c r="C177" s="16">
        <v>2020</v>
      </c>
      <c r="D177" s="16">
        <v>2021</v>
      </c>
      <c r="E177" s="16">
        <v>2022</v>
      </c>
    </row>
    <row r="178" spans="1:5" ht="15" hidden="1" thickBot="1">
      <c r="A178" s="229"/>
      <c r="B178" s="17" t="s">
        <v>5</v>
      </c>
      <c r="C178" s="17" t="s">
        <v>6</v>
      </c>
      <c r="D178" s="17" t="s">
        <v>6</v>
      </c>
      <c r="E178" s="17" t="s">
        <v>6</v>
      </c>
    </row>
    <row r="179" spans="1:5" ht="12.75" hidden="1" customHeight="1" thickBot="1">
      <c r="A179" s="1" t="s">
        <v>95</v>
      </c>
      <c r="B179" s="9">
        <f>B180+B181+B182+B183</f>
        <v>0</v>
      </c>
      <c r="C179" s="9">
        <f t="shared" ref="C179:E179" si="24">C180+C181+C182+C183</f>
        <v>0</v>
      </c>
      <c r="D179" s="9">
        <f t="shared" si="24"/>
        <v>0</v>
      </c>
      <c r="E179" s="9">
        <f t="shared" si="24"/>
        <v>0</v>
      </c>
    </row>
    <row r="180" spans="1:5" ht="15" hidden="1" thickBot="1">
      <c r="A180" s="11" t="s">
        <v>107</v>
      </c>
      <c r="B180" s="9"/>
      <c r="C180" s="9"/>
      <c r="D180" s="9"/>
      <c r="E180" s="9"/>
    </row>
    <row r="181" spans="1:5" ht="15" hidden="1" thickBot="1">
      <c r="A181" s="11" t="s">
        <v>110</v>
      </c>
      <c r="B181" s="9"/>
      <c r="C181" s="9"/>
      <c r="D181" s="9"/>
      <c r="E181" s="9"/>
    </row>
    <row r="182" spans="1:5" ht="15" hidden="1" thickBot="1">
      <c r="A182" s="11" t="s">
        <v>111</v>
      </c>
      <c r="B182" s="9"/>
      <c r="C182" s="9"/>
      <c r="D182" s="9"/>
      <c r="E182" s="9"/>
    </row>
    <row r="183" spans="1:5" ht="15" hidden="1" thickBot="1">
      <c r="A183" s="11" t="s">
        <v>112</v>
      </c>
      <c r="B183" s="9"/>
      <c r="C183" s="9"/>
      <c r="D183" s="9"/>
      <c r="E183" s="9"/>
    </row>
    <row r="184" spans="1:5" ht="15" hidden="1" thickBot="1">
      <c r="A184" s="1" t="s">
        <v>96</v>
      </c>
      <c r="B184" s="12">
        <f>B185+B186+B187+B188</f>
        <v>0</v>
      </c>
      <c r="C184" s="12">
        <f t="shared" ref="C184:E184" si="25">C185+C186+C187+C188</f>
        <v>0</v>
      </c>
      <c r="D184" s="12">
        <f t="shared" si="25"/>
        <v>0</v>
      </c>
      <c r="E184" s="12">
        <f t="shared" si="25"/>
        <v>0</v>
      </c>
    </row>
    <row r="185" spans="1:5" ht="15" hidden="1" thickBot="1">
      <c r="A185" s="11" t="s">
        <v>107</v>
      </c>
      <c r="B185" s="95">
        <v>0</v>
      </c>
      <c r="C185" s="96">
        <v>0</v>
      </c>
      <c r="D185" s="9">
        <v>0</v>
      </c>
      <c r="E185" s="9">
        <v>0</v>
      </c>
    </row>
    <row r="186" spans="1:5" ht="15" hidden="1" thickBot="1">
      <c r="A186" s="11" t="s">
        <v>110</v>
      </c>
      <c r="B186" s="12"/>
      <c r="C186" s="9"/>
      <c r="D186" s="9"/>
      <c r="E186" s="9"/>
    </row>
    <row r="187" spans="1:5" ht="15" hidden="1" thickBot="1">
      <c r="A187" s="11" t="s">
        <v>111</v>
      </c>
      <c r="B187" s="12"/>
      <c r="C187" s="9"/>
      <c r="D187" s="9"/>
      <c r="E187" s="9"/>
    </row>
    <row r="188" spans="1:5" ht="15" hidden="1" thickBot="1">
      <c r="A188" s="11" t="s">
        <v>112</v>
      </c>
      <c r="B188" s="12"/>
      <c r="C188" s="9"/>
      <c r="D188" s="9"/>
      <c r="E188" s="9"/>
    </row>
    <row r="189" spans="1:5" ht="15" hidden="1" thickBot="1">
      <c r="A189" s="98" t="s">
        <v>149</v>
      </c>
      <c r="B189" s="12">
        <f>B179+B184</f>
        <v>0</v>
      </c>
      <c r="C189" s="12">
        <f t="shared" ref="C189:E189" si="26">C179+C184</f>
        <v>0</v>
      </c>
      <c r="D189" s="12">
        <f t="shared" si="26"/>
        <v>0</v>
      </c>
      <c r="E189" s="12">
        <f t="shared" si="26"/>
        <v>0</v>
      </c>
    </row>
    <row r="190" spans="1:5" ht="31.2" hidden="1" thickBot="1">
      <c r="A190" s="18" t="s">
        <v>150</v>
      </c>
      <c r="B190" s="18" t="s">
        <v>214</v>
      </c>
      <c r="C190" s="97" t="s">
        <v>109</v>
      </c>
      <c r="D190" s="217" t="s">
        <v>137</v>
      </c>
      <c r="E190" s="218"/>
    </row>
    <row r="191" spans="1:5" ht="15" hidden="1" thickBot="1">
      <c r="A191" s="4" t="s">
        <v>9</v>
      </c>
      <c r="B191" s="219" t="s">
        <v>215</v>
      </c>
      <c r="C191" s="220"/>
      <c r="D191" s="220"/>
      <c r="E191" s="221"/>
    </row>
    <row r="192" spans="1:5" ht="15" hidden="1" thickBot="1">
      <c r="A192" s="4" t="s">
        <v>14</v>
      </c>
      <c r="B192" s="222" t="s">
        <v>212</v>
      </c>
      <c r="C192" s="223"/>
      <c r="D192" s="223"/>
      <c r="E192" s="224"/>
    </row>
    <row r="193" spans="1:5" hidden="1">
      <c r="A193" s="228"/>
      <c r="B193" s="16">
        <v>2019</v>
      </c>
      <c r="C193" s="16">
        <v>2020</v>
      </c>
      <c r="D193" s="16">
        <v>2021</v>
      </c>
      <c r="E193" s="16">
        <v>2022</v>
      </c>
    </row>
    <row r="194" spans="1:5" ht="15" hidden="1" thickBot="1">
      <c r="A194" s="229"/>
      <c r="B194" s="17" t="s">
        <v>5</v>
      </c>
      <c r="C194" s="17" t="s">
        <v>6</v>
      </c>
      <c r="D194" s="17" t="s">
        <v>6</v>
      </c>
      <c r="E194" s="17" t="s">
        <v>6</v>
      </c>
    </row>
    <row r="195" spans="1:5" ht="15" hidden="1" thickBot="1">
      <c r="A195" s="4" t="s">
        <v>8</v>
      </c>
      <c r="B195" s="4"/>
      <c r="C195" s="120"/>
      <c r="D195" s="4"/>
      <c r="E195" s="4"/>
    </row>
    <row r="196" spans="1:5" ht="15" hidden="1" thickBot="1">
      <c r="A196" s="4" t="s">
        <v>15</v>
      </c>
      <c r="B196" s="6">
        <f>B214</f>
        <v>0</v>
      </c>
      <c r="C196" s="6">
        <f>C214</f>
        <v>0</v>
      </c>
      <c r="D196" s="6">
        <f t="shared" ref="D196:E196" si="27">D214</f>
        <v>0</v>
      </c>
      <c r="E196" s="6">
        <f t="shared" si="27"/>
        <v>0</v>
      </c>
    </row>
    <row r="197" spans="1:5" ht="15" hidden="1" thickBot="1">
      <c r="A197" s="4" t="s">
        <v>23</v>
      </c>
      <c r="B197" s="6"/>
      <c r="C197" s="6"/>
      <c r="D197" s="6"/>
      <c r="E197" s="6"/>
    </row>
    <row r="198" spans="1:5" ht="15" hidden="1" thickBot="1">
      <c r="A198" s="4" t="s">
        <v>16</v>
      </c>
      <c r="B198" s="120"/>
      <c r="C198" s="8"/>
      <c r="D198" s="8"/>
      <c r="E198" s="8"/>
    </row>
    <row r="199" spans="1:5" ht="15" hidden="1" thickBot="1">
      <c r="A199" s="4" t="s">
        <v>17</v>
      </c>
      <c r="B199" s="120"/>
      <c r="C199" s="8"/>
      <c r="D199" s="8"/>
      <c r="E199" s="8"/>
    </row>
    <row r="200" spans="1:5" ht="15" hidden="1" thickBot="1">
      <c r="A200" s="4" t="s">
        <v>18</v>
      </c>
      <c r="B200" s="120"/>
      <c r="C200" s="8"/>
      <c r="D200" s="8"/>
      <c r="E200" s="8"/>
    </row>
    <row r="201" spans="1:5" ht="15" hidden="1" thickBot="1">
      <c r="A201" s="225" t="s">
        <v>216</v>
      </c>
      <c r="B201" s="226"/>
      <c r="C201" s="226"/>
      <c r="D201" s="226"/>
      <c r="E201" s="227"/>
    </row>
    <row r="202" spans="1:5" hidden="1">
      <c r="A202" s="228"/>
      <c r="B202" s="16">
        <v>2019</v>
      </c>
      <c r="C202" s="16">
        <v>2020</v>
      </c>
      <c r="D202" s="16">
        <v>2021</v>
      </c>
      <c r="E202" s="16">
        <v>2022</v>
      </c>
    </row>
    <row r="203" spans="1:5" ht="15" hidden="1" thickBot="1">
      <c r="A203" s="229"/>
      <c r="B203" s="17" t="s">
        <v>5</v>
      </c>
      <c r="C203" s="17" t="s">
        <v>6</v>
      </c>
      <c r="D203" s="17" t="s">
        <v>6</v>
      </c>
      <c r="E203" s="17" t="s">
        <v>6</v>
      </c>
    </row>
    <row r="204" spans="1:5" ht="15" hidden="1" thickBot="1">
      <c r="A204" s="1" t="s">
        <v>95</v>
      </c>
      <c r="B204" s="9">
        <f>B205+B206+B207+B208</f>
        <v>0</v>
      </c>
      <c r="C204" s="9">
        <f t="shared" ref="C204:E204" si="28">C205+C206+C207+C208</f>
        <v>0</v>
      </c>
      <c r="D204" s="9">
        <f t="shared" si="28"/>
        <v>0</v>
      </c>
      <c r="E204" s="9">
        <f t="shared" si="28"/>
        <v>0</v>
      </c>
    </row>
    <row r="205" spans="1:5" ht="15" hidden="1" thickBot="1">
      <c r="A205" s="11" t="s">
        <v>107</v>
      </c>
      <c r="B205" s="9"/>
      <c r="C205" s="9"/>
      <c r="D205" s="9"/>
      <c r="E205" s="9"/>
    </row>
    <row r="206" spans="1:5" ht="15" hidden="1" thickBot="1">
      <c r="A206" s="11" t="s">
        <v>110</v>
      </c>
      <c r="B206" s="9"/>
      <c r="C206" s="9"/>
      <c r="D206" s="9"/>
      <c r="E206" s="9"/>
    </row>
    <row r="207" spans="1:5" ht="15" hidden="1" thickBot="1">
      <c r="A207" s="11" t="s">
        <v>111</v>
      </c>
      <c r="B207" s="9"/>
      <c r="C207" s="9"/>
      <c r="D207" s="9"/>
      <c r="E207" s="9"/>
    </row>
    <row r="208" spans="1:5" ht="15" hidden="1" thickBot="1">
      <c r="A208" s="11" t="s">
        <v>112</v>
      </c>
      <c r="B208" s="9"/>
      <c r="C208" s="9"/>
      <c r="D208" s="9"/>
      <c r="E208" s="9"/>
    </row>
    <row r="209" spans="1:5" ht="15" hidden="1" thickBot="1">
      <c r="A209" s="1" t="s">
        <v>96</v>
      </c>
      <c r="B209" s="12">
        <f>B210+B211+B212+B213</f>
        <v>0</v>
      </c>
      <c r="C209" s="12">
        <f t="shared" ref="C209:E209" si="29">C210+C211+C212+C213</f>
        <v>0</v>
      </c>
      <c r="D209" s="12">
        <f t="shared" si="29"/>
        <v>0</v>
      </c>
      <c r="E209" s="12">
        <f t="shared" si="29"/>
        <v>0</v>
      </c>
    </row>
    <row r="210" spans="1:5" ht="15" hidden="1" thickBot="1">
      <c r="A210" s="11" t="s">
        <v>107</v>
      </c>
      <c r="B210" s="95"/>
      <c r="C210" s="96">
        <v>0</v>
      </c>
      <c r="D210" s="9">
        <v>0</v>
      </c>
      <c r="E210" s="9">
        <v>0</v>
      </c>
    </row>
    <row r="211" spans="1:5" ht="15" hidden="1" thickBot="1">
      <c r="A211" s="11" t="s">
        <v>110</v>
      </c>
      <c r="B211" s="12"/>
      <c r="C211" s="9"/>
      <c r="D211" s="9"/>
      <c r="E211" s="9"/>
    </row>
    <row r="212" spans="1:5" ht="15" hidden="1" thickBot="1">
      <c r="A212" s="11" t="s">
        <v>111</v>
      </c>
      <c r="B212" s="12"/>
      <c r="C212" s="9"/>
      <c r="D212" s="9"/>
      <c r="E212" s="9"/>
    </row>
    <row r="213" spans="1:5" ht="15" hidden="1" thickBot="1">
      <c r="A213" s="11" t="s">
        <v>112</v>
      </c>
      <c r="B213" s="12"/>
      <c r="C213" s="9"/>
      <c r="D213" s="9"/>
      <c r="E213" s="9"/>
    </row>
    <row r="214" spans="1:5" ht="15" hidden="1" thickBot="1">
      <c r="A214" s="98" t="s">
        <v>217</v>
      </c>
      <c r="B214" s="12">
        <f>B204+B209</f>
        <v>0</v>
      </c>
      <c r="C214" s="12">
        <f t="shared" ref="C214:E214" si="30">C204+C209</f>
        <v>0</v>
      </c>
      <c r="D214" s="12">
        <f t="shared" si="30"/>
        <v>0</v>
      </c>
      <c r="E214" s="12">
        <f t="shared" si="30"/>
        <v>0</v>
      </c>
    </row>
    <row r="215" spans="1:5" ht="15" hidden="1" thickBot="1">
      <c r="A215" s="125"/>
      <c r="B215" s="126"/>
      <c r="C215" s="126"/>
      <c r="D215" s="126"/>
      <c r="E215" s="12"/>
    </row>
    <row r="216" spans="1:5" ht="15" thickBot="1">
      <c r="A216" s="234" t="s">
        <v>93</v>
      </c>
      <c r="B216" s="235"/>
      <c r="C216" s="235"/>
      <c r="D216" s="235"/>
      <c r="E216" s="236"/>
    </row>
    <row r="217" spans="1:5" ht="15" thickBot="1">
      <c r="A217" s="234" t="s">
        <v>97</v>
      </c>
      <c r="B217" s="235"/>
      <c r="C217" s="235"/>
      <c r="D217" s="235"/>
      <c r="E217" s="236"/>
    </row>
    <row r="218" spans="1:5" ht="15" thickBot="1">
      <c r="A218" s="18" t="s">
        <v>100</v>
      </c>
      <c r="B218" s="237" t="s">
        <v>169</v>
      </c>
      <c r="C218" s="238"/>
      <c r="D218" s="238"/>
      <c r="E218" s="239"/>
    </row>
    <row r="219" spans="1:5" ht="31.2" thickBot="1">
      <c r="A219" s="18" t="s">
        <v>220</v>
      </c>
      <c r="B219" s="106" t="s">
        <v>218</v>
      </c>
      <c r="C219" s="99" t="s">
        <v>109</v>
      </c>
      <c r="D219" s="100"/>
      <c r="E219" s="101" t="s">
        <v>219</v>
      </c>
    </row>
    <row r="220" spans="1:5" ht="15" thickBot="1">
      <c r="A220" s="4" t="s">
        <v>9</v>
      </c>
      <c r="B220" s="219" t="s">
        <v>253</v>
      </c>
      <c r="C220" s="220"/>
      <c r="D220" s="220"/>
      <c r="E220" s="221"/>
    </row>
    <row r="221" spans="1:5" ht="15" thickBot="1">
      <c r="A221" s="4" t="s">
        <v>14</v>
      </c>
      <c r="B221" s="240" t="s">
        <v>129</v>
      </c>
      <c r="C221" s="223"/>
      <c r="D221" s="223"/>
      <c r="E221" s="224"/>
    </row>
    <row r="222" spans="1:5">
      <c r="A222" s="228"/>
      <c r="B222" s="16">
        <v>2019</v>
      </c>
      <c r="C222" s="16">
        <v>2020</v>
      </c>
      <c r="D222" s="16">
        <v>2021</v>
      </c>
      <c r="E222" s="16">
        <v>2022</v>
      </c>
    </row>
    <row r="223" spans="1:5" ht="15" thickBot="1">
      <c r="A223" s="229"/>
      <c r="B223" s="17" t="s">
        <v>5</v>
      </c>
      <c r="C223" s="17" t="s">
        <v>6</v>
      </c>
      <c r="D223" s="17" t="s">
        <v>6</v>
      </c>
      <c r="E223" s="17" t="s">
        <v>6</v>
      </c>
    </row>
    <row r="224" spans="1:5" ht="15" thickBot="1">
      <c r="A224" s="4" t="s">
        <v>8</v>
      </c>
      <c r="B224" s="120">
        <v>15</v>
      </c>
      <c r="C224" s="120">
        <v>0</v>
      </c>
      <c r="D224" s="120">
        <v>0</v>
      </c>
      <c r="E224" s="152">
        <v>0</v>
      </c>
    </row>
    <row r="225" spans="1:5" ht="15" thickBot="1">
      <c r="A225" s="4" t="s">
        <v>15</v>
      </c>
      <c r="B225" s="6">
        <f>B243</f>
        <v>150</v>
      </c>
      <c r="C225" s="6">
        <f t="shared" ref="C225:E225" si="31">C243</f>
        <v>0</v>
      </c>
      <c r="D225" s="6">
        <f t="shared" si="31"/>
        <v>0</v>
      </c>
      <c r="E225" s="6">
        <f t="shared" si="31"/>
        <v>0</v>
      </c>
    </row>
    <row r="226" spans="1:5" ht="30.75" customHeight="1" thickBot="1">
      <c r="A226" s="4" t="s">
        <v>23</v>
      </c>
      <c r="B226" s="6">
        <f>B225/B224</f>
        <v>10</v>
      </c>
      <c r="C226" s="6"/>
      <c r="D226" s="6"/>
      <c r="E226" s="6"/>
    </row>
    <row r="227" spans="1:5" ht="15" thickBot="1">
      <c r="A227" s="4" t="s">
        <v>16</v>
      </c>
      <c r="B227" s="120" t="s">
        <v>22</v>
      </c>
      <c r="C227" s="8"/>
      <c r="D227" s="8"/>
      <c r="E227" s="8"/>
    </row>
    <row r="228" spans="1:5" ht="17.25" customHeight="1" thickBot="1">
      <c r="A228" s="4" t="s">
        <v>17</v>
      </c>
      <c r="B228" s="120" t="s">
        <v>22</v>
      </c>
      <c r="C228" s="8"/>
      <c r="D228" s="8"/>
      <c r="E228" s="8"/>
    </row>
    <row r="229" spans="1:5" ht="15" thickBot="1">
      <c r="A229" s="4" t="s">
        <v>18</v>
      </c>
      <c r="B229" s="120" t="s">
        <v>22</v>
      </c>
      <c r="C229" s="8"/>
      <c r="D229" s="8"/>
      <c r="E229" s="8"/>
    </row>
    <row r="230" spans="1:5" ht="12.75" customHeight="1" thickBot="1">
      <c r="A230" s="225" t="s">
        <v>222</v>
      </c>
      <c r="B230" s="226"/>
      <c r="C230" s="226"/>
      <c r="D230" s="226"/>
      <c r="E230" s="227"/>
    </row>
    <row r="231" spans="1:5">
      <c r="A231" s="228"/>
      <c r="B231" s="16">
        <v>2019</v>
      </c>
      <c r="C231" s="16">
        <v>2020</v>
      </c>
      <c r="D231" s="16">
        <v>2021</v>
      </c>
      <c r="E231" s="16">
        <v>2022</v>
      </c>
    </row>
    <row r="232" spans="1:5" ht="15" thickBot="1">
      <c r="A232" s="229"/>
      <c r="B232" s="17" t="s">
        <v>5</v>
      </c>
      <c r="C232" s="17" t="s">
        <v>6</v>
      </c>
      <c r="D232" s="17" t="s">
        <v>6</v>
      </c>
      <c r="E232" s="17" t="s">
        <v>6</v>
      </c>
    </row>
    <row r="233" spans="1:5" ht="15" thickBot="1">
      <c r="A233" s="1" t="s">
        <v>95</v>
      </c>
      <c r="B233" s="9">
        <f>B234+B235+B236+B237</f>
        <v>0</v>
      </c>
      <c r="C233" s="9">
        <f t="shared" ref="C233:E233" si="32">C234+C235+C236+C237</f>
        <v>0</v>
      </c>
      <c r="D233" s="9">
        <f t="shared" si="32"/>
        <v>0</v>
      </c>
      <c r="E233" s="9">
        <f t="shared" si="32"/>
        <v>0</v>
      </c>
    </row>
    <row r="234" spans="1:5" ht="15" thickBot="1">
      <c r="A234" s="11" t="s">
        <v>107</v>
      </c>
      <c r="B234" s="9"/>
      <c r="C234" s="9">
        <v>0</v>
      </c>
      <c r="D234" s="9">
        <v>0</v>
      </c>
      <c r="E234" s="9">
        <v>0</v>
      </c>
    </row>
    <row r="235" spans="1:5" ht="15" thickBot="1">
      <c r="A235" s="11" t="s">
        <v>110</v>
      </c>
      <c r="B235" s="9"/>
      <c r="C235" s="9"/>
      <c r="D235" s="9"/>
      <c r="E235" s="9"/>
    </row>
    <row r="236" spans="1:5" ht="15" thickBot="1">
      <c r="A236" s="11" t="s">
        <v>111</v>
      </c>
      <c r="B236" s="9"/>
      <c r="C236" s="9"/>
      <c r="D236" s="9"/>
      <c r="E236" s="9"/>
    </row>
    <row r="237" spans="1:5" ht="15" thickBot="1">
      <c r="A237" s="11" t="s">
        <v>112</v>
      </c>
      <c r="B237" s="9"/>
      <c r="C237" s="9"/>
      <c r="D237" s="9"/>
      <c r="E237" s="9"/>
    </row>
    <row r="238" spans="1:5" ht="15" thickBot="1">
      <c r="A238" s="1" t="s">
        <v>96</v>
      </c>
      <c r="B238" s="12">
        <f>B239+B240+B241+B242</f>
        <v>150</v>
      </c>
      <c r="C238" s="12">
        <f t="shared" ref="C238:E238" si="33">C239+C240+C241+C242</f>
        <v>0</v>
      </c>
      <c r="D238" s="12">
        <f t="shared" si="33"/>
        <v>0</v>
      </c>
      <c r="E238" s="12">
        <f t="shared" si="33"/>
        <v>0</v>
      </c>
    </row>
    <row r="239" spans="1:5" ht="12.75" customHeight="1" thickBot="1">
      <c r="A239" s="11" t="s">
        <v>107</v>
      </c>
      <c r="B239" s="9">
        <v>150</v>
      </c>
      <c r="C239" s="95">
        <v>0</v>
      </c>
      <c r="D239" s="12">
        <v>0</v>
      </c>
      <c r="E239" s="12"/>
    </row>
    <row r="240" spans="1:5" ht="15" thickBot="1">
      <c r="A240" s="11" t="s">
        <v>110</v>
      </c>
      <c r="B240" s="12"/>
      <c r="C240" s="12"/>
      <c r="D240" s="12"/>
      <c r="E240" s="12"/>
    </row>
    <row r="241" spans="1:5" ht="15" thickBot="1">
      <c r="A241" s="11" t="s">
        <v>111</v>
      </c>
      <c r="B241" s="12"/>
      <c r="C241" s="12"/>
      <c r="D241" s="12"/>
      <c r="E241" s="12"/>
    </row>
    <row r="242" spans="1:5" ht="15" thickBot="1">
      <c r="A242" s="11" t="s">
        <v>112</v>
      </c>
      <c r="B242" s="12"/>
      <c r="C242" s="12"/>
      <c r="D242" s="12"/>
      <c r="E242" s="12"/>
    </row>
    <row r="243" spans="1:5" ht="15" thickBot="1">
      <c r="A243" s="111" t="s">
        <v>223</v>
      </c>
      <c r="B243" s="187">
        <f>B233+B238</f>
        <v>150</v>
      </c>
      <c r="C243" s="12">
        <f t="shared" ref="C243:E243" si="34">C233+C238</f>
        <v>0</v>
      </c>
      <c r="D243" s="12">
        <f t="shared" si="34"/>
        <v>0</v>
      </c>
      <c r="E243" s="12">
        <f t="shared" si="34"/>
        <v>0</v>
      </c>
    </row>
    <row r="244" spans="1:5" ht="15" thickBot="1">
      <c r="A244" s="22"/>
      <c r="B244" s="23"/>
      <c r="C244" s="23"/>
      <c r="D244" s="23"/>
      <c r="E244" s="23"/>
    </row>
    <row r="245" spans="1:5" ht="24.6" thickBot="1">
      <c r="A245" s="13" t="s">
        <v>101</v>
      </c>
      <c r="B245" s="188">
        <f>B225+B171+B145+B120+B95+B70+B30+B196</f>
        <v>269400</v>
      </c>
      <c r="C245" s="188">
        <f t="shared" ref="C245:E245" si="35">C225+C171+C145+C120+C95+C70+C30+C196</f>
        <v>67900</v>
      </c>
      <c r="D245" s="188">
        <f t="shared" si="35"/>
        <v>67900</v>
      </c>
      <c r="E245" s="188">
        <f t="shared" si="35"/>
        <v>67150</v>
      </c>
    </row>
    <row r="246" spans="1:5" ht="24.6" thickBot="1">
      <c r="A246" s="13" t="s">
        <v>102</v>
      </c>
      <c r="B246" s="188">
        <f>B243+B214+B189+B163+B138+B113+B88+B59</f>
        <v>269400</v>
      </c>
      <c r="C246" s="188">
        <f t="shared" ref="C246:E246" si="36">C243+C214+C189+C163+C138+C113+C88+C59</f>
        <v>67900</v>
      </c>
      <c r="D246" s="188">
        <f t="shared" si="36"/>
        <v>67900</v>
      </c>
      <c r="E246" s="188">
        <f t="shared" si="36"/>
        <v>67150</v>
      </c>
    </row>
    <row r="247" spans="1:5" ht="15" thickBot="1">
      <c r="A247" s="1" t="s">
        <v>0</v>
      </c>
      <c r="B247" s="187">
        <f>B248+B249</f>
        <v>172300</v>
      </c>
      <c r="C247" s="187">
        <f t="shared" ref="C247:E247" si="37">C248+C249</f>
        <v>34500</v>
      </c>
      <c r="D247" s="187">
        <f t="shared" si="37"/>
        <v>34500</v>
      </c>
      <c r="E247" s="187">
        <f t="shared" si="37"/>
        <v>34500</v>
      </c>
    </row>
    <row r="248" spans="1:5" ht="15" thickBot="1">
      <c r="A248" s="11" t="s">
        <v>107</v>
      </c>
      <c r="B248" s="9">
        <f>B39</f>
        <v>172300</v>
      </c>
      <c r="C248" s="9">
        <f t="shared" ref="C248:E249" si="38">C39</f>
        <v>34500</v>
      </c>
      <c r="D248" s="9">
        <f t="shared" si="38"/>
        <v>34500</v>
      </c>
      <c r="E248" s="9">
        <f t="shared" si="38"/>
        <v>34500</v>
      </c>
    </row>
    <row r="249" spans="1:5" ht="15.75" customHeight="1" thickBot="1">
      <c r="A249" s="11" t="s">
        <v>116</v>
      </c>
      <c r="B249" s="12">
        <f>B40</f>
        <v>0</v>
      </c>
      <c r="C249" s="12">
        <f t="shared" si="38"/>
        <v>0</v>
      </c>
      <c r="D249" s="12">
        <f t="shared" si="38"/>
        <v>0</v>
      </c>
      <c r="E249" s="12">
        <f t="shared" si="38"/>
        <v>0</v>
      </c>
    </row>
    <row r="250" spans="1:5" ht="27" customHeight="1" thickBot="1">
      <c r="A250" s="1" t="s">
        <v>28</v>
      </c>
      <c r="B250" s="187">
        <f>B251+B252</f>
        <v>23000</v>
      </c>
      <c r="C250" s="187">
        <f t="shared" ref="C250:E250" si="39">C251+C252</f>
        <v>27500</v>
      </c>
      <c r="D250" s="187">
        <f t="shared" si="39"/>
        <v>27500</v>
      </c>
      <c r="E250" s="187">
        <f t="shared" si="39"/>
        <v>27500</v>
      </c>
    </row>
    <row r="251" spans="1:5" ht="15" thickBot="1">
      <c r="A251" s="11" t="s">
        <v>107</v>
      </c>
      <c r="B251" s="9">
        <f>B42</f>
        <v>23000</v>
      </c>
      <c r="C251" s="9">
        <f t="shared" ref="C251:E252" si="40">C42</f>
        <v>27500</v>
      </c>
      <c r="D251" s="9">
        <f t="shared" si="40"/>
        <v>27500</v>
      </c>
      <c r="E251" s="9">
        <f t="shared" si="40"/>
        <v>27500</v>
      </c>
    </row>
    <row r="252" spans="1:5" ht="15" thickBot="1">
      <c r="A252" s="11" t="s">
        <v>116</v>
      </c>
      <c r="B252" s="12">
        <f>B43</f>
        <v>0</v>
      </c>
      <c r="C252" s="12">
        <f t="shared" si="40"/>
        <v>0</v>
      </c>
      <c r="D252" s="12">
        <f t="shared" si="40"/>
        <v>0</v>
      </c>
      <c r="E252" s="12">
        <f t="shared" si="40"/>
        <v>0</v>
      </c>
    </row>
    <row r="253" spans="1:5" ht="15" thickBot="1">
      <c r="A253" s="1" t="s">
        <v>1</v>
      </c>
      <c r="B253" s="187">
        <f>B254+B255</f>
        <v>50730</v>
      </c>
      <c r="C253" s="187">
        <f t="shared" ref="C253:E253" si="41">C254+C255</f>
        <v>5150</v>
      </c>
      <c r="D253" s="187">
        <f t="shared" si="41"/>
        <v>5150</v>
      </c>
      <c r="E253" s="187">
        <f t="shared" si="41"/>
        <v>5150</v>
      </c>
    </row>
    <row r="254" spans="1:5" ht="15" thickBot="1">
      <c r="A254" s="11" t="s">
        <v>107</v>
      </c>
      <c r="B254" s="9">
        <f>B45</f>
        <v>50730</v>
      </c>
      <c r="C254" s="9">
        <f t="shared" ref="C254:E255" si="42">C45</f>
        <v>5150</v>
      </c>
      <c r="D254" s="9">
        <f t="shared" si="42"/>
        <v>5150</v>
      </c>
      <c r="E254" s="9">
        <f t="shared" si="42"/>
        <v>5150</v>
      </c>
    </row>
    <row r="255" spans="1:5" ht="15" thickBot="1">
      <c r="A255" s="11" t="s">
        <v>116</v>
      </c>
      <c r="B255" s="12">
        <f>B46</f>
        <v>0</v>
      </c>
      <c r="C255" s="12">
        <f t="shared" si="42"/>
        <v>0</v>
      </c>
      <c r="D255" s="12">
        <f t="shared" si="42"/>
        <v>0</v>
      </c>
      <c r="E255" s="12">
        <f t="shared" si="42"/>
        <v>0</v>
      </c>
    </row>
    <row r="256" spans="1:5" ht="15" thickBot="1">
      <c r="A256" s="1" t="s">
        <v>2</v>
      </c>
      <c r="B256" s="19">
        <f>B257+B258</f>
        <v>0</v>
      </c>
      <c r="C256" s="19">
        <f t="shared" ref="C256:E256" si="43">C257+C258</f>
        <v>0</v>
      </c>
      <c r="D256" s="19">
        <f t="shared" si="43"/>
        <v>0</v>
      </c>
      <c r="E256" s="19">
        <f t="shared" si="43"/>
        <v>0</v>
      </c>
    </row>
    <row r="257" spans="1:5" ht="15" thickBot="1">
      <c r="A257" s="11" t="s">
        <v>107</v>
      </c>
      <c r="B257" s="9">
        <f>B48</f>
        <v>0</v>
      </c>
      <c r="C257" s="9">
        <f t="shared" ref="C257:E258" si="44">C48</f>
        <v>0</v>
      </c>
      <c r="D257" s="9">
        <f t="shared" si="44"/>
        <v>0</v>
      </c>
      <c r="E257" s="9">
        <f t="shared" si="44"/>
        <v>0</v>
      </c>
    </row>
    <row r="258" spans="1:5" ht="15" thickBot="1">
      <c r="A258" s="11" t="s">
        <v>116</v>
      </c>
      <c r="B258" s="12">
        <f>B49</f>
        <v>0</v>
      </c>
      <c r="C258" s="12">
        <f t="shared" si="44"/>
        <v>0</v>
      </c>
      <c r="D258" s="12">
        <f t="shared" si="44"/>
        <v>0</v>
      </c>
      <c r="E258" s="12">
        <f t="shared" si="44"/>
        <v>0</v>
      </c>
    </row>
    <row r="259" spans="1:5" ht="15.75" customHeight="1" thickBot="1">
      <c r="A259" s="1" t="s">
        <v>24</v>
      </c>
      <c r="B259" s="19">
        <f>B260+B261</f>
        <v>0</v>
      </c>
      <c r="C259" s="19">
        <f t="shared" ref="C259:E259" si="45">C260+C261</f>
        <v>0</v>
      </c>
      <c r="D259" s="19">
        <f t="shared" si="45"/>
        <v>0</v>
      </c>
      <c r="E259" s="19">
        <f t="shared" si="45"/>
        <v>0</v>
      </c>
    </row>
    <row r="260" spans="1:5" ht="15" thickBot="1">
      <c r="A260" s="11" t="s">
        <v>107</v>
      </c>
      <c r="B260" s="9">
        <f>B51</f>
        <v>0</v>
      </c>
      <c r="C260" s="9">
        <f t="shared" ref="C260:E261" si="46">C51</f>
        <v>0</v>
      </c>
      <c r="D260" s="9">
        <f t="shared" si="46"/>
        <v>0</v>
      </c>
      <c r="E260" s="9">
        <f t="shared" si="46"/>
        <v>0</v>
      </c>
    </row>
    <row r="261" spans="1:5" ht="15" thickBot="1">
      <c r="A261" s="11" t="s">
        <v>116</v>
      </c>
      <c r="B261" s="12">
        <f>B52</f>
        <v>0</v>
      </c>
      <c r="C261" s="12">
        <f t="shared" si="46"/>
        <v>0</v>
      </c>
      <c r="D261" s="12">
        <f t="shared" si="46"/>
        <v>0</v>
      </c>
      <c r="E261" s="12">
        <f t="shared" si="46"/>
        <v>0</v>
      </c>
    </row>
    <row r="262" spans="1:5" ht="15" thickBot="1">
      <c r="A262" s="1" t="s">
        <v>25</v>
      </c>
      <c r="B262" s="19">
        <f>B263+B264</f>
        <v>0</v>
      </c>
      <c r="C262" s="19">
        <f>C263+C264</f>
        <v>0</v>
      </c>
      <c r="D262" s="19">
        <f t="shared" ref="D262:E262" si="47">D263+D264</f>
        <v>0</v>
      </c>
      <c r="E262" s="19">
        <f t="shared" si="47"/>
        <v>0</v>
      </c>
    </row>
    <row r="263" spans="1:5" ht="15" thickBot="1">
      <c r="A263" s="11" t="s">
        <v>107</v>
      </c>
      <c r="B263" s="9">
        <f>B54</f>
        <v>0</v>
      </c>
      <c r="C263" s="9">
        <f t="shared" ref="C263:E267" si="48">C54</f>
        <v>0</v>
      </c>
      <c r="D263" s="9">
        <f t="shared" si="48"/>
        <v>0</v>
      </c>
      <c r="E263" s="9">
        <f t="shared" si="48"/>
        <v>0</v>
      </c>
    </row>
    <row r="264" spans="1:5" ht="15" thickBot="1">
      <c r="A264" s="11" t="s">
        <v>116</v>
      </c>
      <c r="B264" s="12">
        <f>B55</f>
        <v>0</v>
      </c>
      <c r="C264" s="12">
        <f t="shared" si="48"/>
        <v>0</v>
      </c>
      <c r="D264" s="12">
        <f t="shared" si="48"/>
        <v>0</v>
      </c>
      <c r="E264" s="12">
        <f t="shared" si="48"/>
        <v>0</v>
      </c>
    </row>
    <row r="265" spans="1:5" ht="15" thickBot="1">
      <c r="A265" s="1" t="s">
        <v>3</v>
      </c>
      <c r="B265" s="187">
        <f>B56</f>
        <v>750</v>
      </c>
      <c r="C265" s="187">
        <f t="shared" si="48"/>
        <v>0</v>
      </c>
      <c r="D265" s="187">
        <f t="shared" si="48"/>
        <v>0</v>
      </c>
      <c r="E265" s="187">
        <f t="shared" si="48"/>
        <v>0</v>
      </c>
    </row>
    <row r="266" spans="1:5" ht="15" thickBot="1">
      <c r="A266" s="11" t="s">
        <v>107</v>
      </c>
      <c r="B266" s="9">
        <f>B57</f>
        <v>750</v>
      </c>
      <c r="C266" s="9">
        <f t="shared" si="48"/>
        <v>0</v>
      </c>
      <c r="D266" s="9">
        <f t="shared" si="48"/>
        <v>0</v>
      </c>
      <c r="E266" s="9">
        <f t="shared" si="48"/>
        <v>0</v>
      </c>
    </row>
    <row r="267" spans="1:5" ht="15" thickBot="1">
      <c r="A267" s="11" t="s">
        <v>116</v>
      </c>
      <c r="B267" s="12">
        <f>B58</f>
        <v>0</v>
      </c>
      <c r="C267" s="12">
        <f t="shared" si="48"/>
        <v>0</v>
      </c>
      <c r="D267" s="12">
        <f t="shared" si="48"/>
        <v>0</v>
      </c>
      <c r="E267" s="12">
        <f t="shared" si="48"/>
        <v>0</v>
      </c>
    </row>
    <row r="268" spans="1:5" ht="15" thickBot="1">
      <c r="A268" s="1" t="s">
        <v>19</v>
      </c>
      <c r="B268" s="19">
        <f>B269+B270+B271+B272</f>
        <v>0</v>
      </c>
      <c r="C268" s="19">
        <f t="shared" ref="C268:E268" si="49">C269+C270+C271+C272</f>
        <v>0</v>
      </c>
      <c r="D268" s="19">
        <f t="shared" si="49"/>
        <v>0</v>
      </c>
      <c r="E268" s="19">
        <f t="shared" si="49"/>
        <v>0</v>
      </c>
    </row>
    <row r="269" spans="1:5" ht="15" thickBot="1">
      <c r="A269" s="11" t="s">
        <v>107</v>
      </c>
      <c r="B269" s="9">
        <f>B234</f>
        <v>0</v>
      </c>
      <c r="C269" s="9">
        <f t="shared" ref="C269:E269" si="50">C234</f>
        <v>0</v>
      </c>
      <c r="D269" s="9">
        <f t="shared" si="50"/>
        <v>0</v>
      </c>
      <c r="E269" s="9">
        <f t="shared" si="50"/>
        <v>0</v>
      </c>
    </row>
    <row r="270" spans="1:5" ht="15" thickBot="1">
      <c r="A270" s="11" t="s">
        <v>117</v>
      </c>
      <c r="B270" s="9">
        <f t="shared" ref="B270:E272" si="51">B235</f>
        <v>0</v>
      </c>
      <c r="C270" s="9">
        <f t="shared" si="51"/>
        <v>0</v>
      </c>
      <c r="D270" s="9">
        <f t="shared" si="51"/>
        <v>0</v>
      </c>
      <c r="E270" s="9">
        <f t="shared" si="51"/>
        <v>0</v>
      </c>
    </row>
    <row r="271" spans="1:5" ht="15" thickBot="1">
      <c r="A271" s="11" t="s">
        <v>111</v>
      </c>
      <c r="B271" s="9">
        <f t="shared" si="51"/>
        <v>0</v>
      </c>
      <c r="C271" s="9">
        <f t="shared" si="51"/>
        <v>0</v>
      </c>
      <c r="D271" s="9">
        <f t="shared" si="51"/>
        <v>0</v>
      </c>
      <c r="E271" s="9">
        <f t="shared" si="51"/>
        <v>0</v>
      </c>
    </row>
    <row r="272" spans="1:5" ht="15" thickBot="1">
      <c r="A272" s="11" t="s">
        <v>112</v>
      </c>
      <c r="B272" s="9">
        <f t="shared" si="51"/>
        <v>0</v>
      </c>
      <c r="C272" s="9">
        <f t="shared" si="51"/>
        <v>0</v>
      </c>
      <c r="D272" s="9">
        <f t="shared" si="51"/>
        <v>0</v>
      </c>
      <c r="E272" s="9">
        <f t="shared" si="51"/>
        <v>0</v>
      </c>
    </row>
    <row r="273" spans="1:5" ht="15" thickBot="1">
      <c r="A273" s="1" t="s">
        <v>20</v>
      </c>
      <c r="B273" s="187">
        <f>B274+B275+B276+B277</f>
        <v>22620</v>
      </c>
      <c r="C273" s="187">
        <f t="shared" ref="C273:E273" si="52">C274+C275+C276+C277</f>
        <v>750</v>
      </c>
      <c r="D273" s="187">
        <f t="shared" si="52"/>
        <v>750</v>
      </c>
      <c r="E273" s="187">
        <f t="shared" si="52"/>
        <v>0</v>
      </c>
    </row>
    <row r="274" spans="1:5" ht="15" thickBot="1">
      <c r="A274" s="11" t="s">
        <v>107</v>
      </c>
      <c r="B274" s="9">
        <f>B84+B109+B134+B159+B185+B210+B239</f>
        <v>22620</v>
      </c>
      <c r="C274" s="9">
        <f>C84+C109+C134+C159+C185+C210</f>
        <v>750</v>
      </c>
      <c r="D274" s="9">
        <f t="shared" ref="D274:E274" si="53">D84+D109+D134+D159+D185+D210</f>
        <v>750</v>
      </c>
      <c r="E274" s="9">
        <f t="shared" si="53"/>
        <v>0</v>
      </c>
    </row>
    <row r="275" spans="1:5" ht="15" thickBot="1">
      <c r="A275" s="11" t="s">
        <v>117</v>
      </c>
      <c r="B275" s="9">
        <f t="shared" ref="B275:E277" si="54">B85+B110+B135+B160+B186+B211</f>
        <v>0</v>
      </c>
      <c r="C275" s="9">
        <f t="shared" si="54"/>
        <v>0</v>
      </c>
      <c r="D275" s="9">
        <f t="shared" si="54"/>
        <v>0</v>
      </c>
      <c r="E275" s="9">
        <f t="shared" si="54"/>
        <v>0</v>
      </c>
    </row>
    <row r="276" spans="1:5" ht="15" thickBot="1">
      <c r="A276" s="11" t="s">
        <v>111</v>
      </c>
      <c r="B276" s="9">
        <f t="shared" si="54"/>
        <v>0</v>
      </c>
      <c r="C276" s="9">
        <f t="shared" si="54"/>
        <v>0</v>
      </c>
      <c r="D276" s="9">
        <f t="shared" si="54"/>
        <v>0</v>
      </c>
      <c r="E276" s="9">
        <f t="shared" si="54"/>
        <v>0</v>
      </c>
    </row>
    <row r="277" spans="1:5" ht="15" thickBot="1">
      <c r="A277" s="11" t="s">
        <v>112</v>
      </c>
      <c r="B277" s="9">
        <f t="shared" si="54"/>
        <v>0</v>
      </c>
      <c r="C277" s="9">
        <f t="shared" si="54"/>
        <v>0</v>
      </c>
      <c r="D277" s="9">
        <f t="shared" si="54"/>
        <v>0</v>
      </c>
      <c r="E277" s="9">
        <f t="shared" si="54"/>
        <v>0</v>
      </c>
    </row>
    <row r="278" spans="1:5" ht="15" thickBot="1">
      <c r="A278" s="20" t="s">
        <v>32</v>
      </c>
      <c r="B278" s="21">
        <f>IF(B246-B245=0,0,"Error")</f>
        <v>0</v>
      </c>
      <c r="C278" s="21">
        <f>IF(C246-C245=0,0,"Error")</f>
        <v>0</v>
      </c>
      <c r="D278" s="21">
        <f t="shared" ref="D278:E278" si="55">IF(D246-D245=0,0,"Error")</f>
        <v>0</v>
      </c>
      <c r="E278" s="21">
        <f t="shared" si="55"/>
        <v>0</v>
      </c>
    </row>
    <row r="279" spans="1:5" ht="15" hidden="1" thickBot="1">
      <c r="A279" s="27"/>
      <c r="B279" s="28"/>
      <c r="C279" s="28"/>
      <c r="D279" s="28"/>
      <c r="E279" s="28"/>
    </row>
    <row r="280" spans="1:5" ht="15" hidden="1" thickBot="1">
      <c r="A280" s="241" t="s">
        <v>34</v>
      </c>
      <c r="B280" s="242"/>
      <c r="C280" s="242"/>
      <c r="D280" s="242"/>
      <c r="E280" s="243"/>
    </row>
    <row r="281" spans="1:5" hidden="1"/>
    <row r="282" spans="1:5" ht="15" hidden="1" thickBot="1"/>
    <row r="283" spans="1:5" ht="33" customHeight="1">
      <c r="A283" s="189" t="s">
        <v>36</v>
      </c>
      <c r="B283" s="31" t="s">
        <v>124</v>
      </c>
      <c r="C283" s="198" t="s">
        <v>103</v>
      </c>
      <c r="D283" s="30" t="s">
        <v>36</v>
      </c>
      <c r="E283" s="31" t="s">
        <v>124</v>
      </c>
    </row>
    <row r="284" spans="1:5">
      <c r="A284" s="190" t="s">
        <v>37</v>
      </c>
      <c r="B284" s="32"/>
      <c r="C284" s="199"/>
      <c r="D284" s="29" t="s">
        <v>37</v>
      </c>
      <c r="E284" s="32"/>
    </row>
    <row r="285" spans="1:5" ht="15" thickBot="1">
      <c r="A285" s="191" t="s">
        <v>38</v>
      </c>
      <c r="B285" s="34" t="s">
        <v>265</v>
      </c>
      <c r="C285" s="200"/>
      <c r="D285" s="33" t="s">
        <v>38</v>
      </c>
      <c r="E285" s="34" t="s">
        <v>265</v>
      </c>
    </row>
    <row r="303" ht="15.75" customHeight="1"/>
    <row r="329" ht="15.75" customHeight="1"/>
  </sheetData>
  <mergeCells count="68">
    <mergeCell ref="A22:E22"/>
    <mergeCell ref="A2:E2"/>
    <mergeCell ref="B4:E4"/>
    <mergeCell ref="B5:E5"/>
    <mergeCell ref="B6:E6"/>
    <mergeCell ref="A7:E7"/>
    <mergeCell ref="A8:E10"/>
    <mergeCell ref="B11:E11"/>
    <mergeCell ref="A12:A13"/>
    <mergeCell ref="B16:E16"/>
    <mergeCell ref="A17:E17"/>
    <mergeCell ref="B65:E65"/>
    <mergeCell ref="A23:E23"/>
    <mergeCell ref="B24:E24"/>
    <mergeCell ref="B25:E25"/>
    <mergeCell ref="B26:E26"/>
    <mergeCell ref="A27:A28"/>
    <mergeCell ref="A35:E35"/>
    <mergeCell ref="A36:A37"/>
    <mergeCell ref="A61:E61"/>
    <mergeCell ref="A62:E62"/>
    <mergeCell ref="B63:E63"/>
    <mergeCell ref="D64:E64"/>
    <mergeCell ref="B115:E115"/>
    <mergeCell ref="B66:E66"/>
    <mergeCell ref="A67:A68"/>
    <mergeCell ref="A75:E75"/>
    <mergeCell ref="A76:A77"/>
    <mergeCell ref="D89:E89"/>
    <mergeCell ref="B90:E90"/>
    <mergeCell ref="B91:E91"/>
    <mergeCell ref="A92:A93"/>
    <mergeCell ref="A100:E100"/>
    <mergeCell ref="A101:A102"/>
    <mergeCell ref="D114:E114"/>
    <mergeCell ref="D165:E165"/>
    <mergeCell ref="B116:E116"/>
    <mergeCell ref="A117:A118"/>
    <mergeCell ref="A125:E125"/>
    <mergeCell ref="A126:A127"/>
    <mergeCell ref="D139:E139"/>
    <mergeCell ref="B140:E140"/>
    <mergeCell ref="B141:E141"/>
    <mergeCell ref="A142:A143"/>
    <mergeCell ref="A150:E150"/>
    <mergeCell ref="A151:A152"/>
    <mergeCell ref="B164:E164"/>
    <mergeCell ref="B166:E166"/>
    <mergeCell ref="B167:E167"/>
    <mergeCell ref="A168:A169"/>
    <mergeCell ref="A176:E176"/>
    <mergeCell ref="A177:A178"/>
    <mergeCell ref="A216:E216"/>
    <mergeCell ref="A280:E280"/>
    <mergeCell ref="C283:C285"/>
    <mergeCell ref="D190:E190"/>
    <mergeCell ref="B191:E191"/>
    <mergeCell ref="B192:E192"/>
    <mergeCell ref="A193:A194"/>
    <mergeCell ref="A201:E201"/>
    <mergeCell ref="A202:A203"/>
    <mergeCell ref="A230:E230"/>
    <mergeCell ref="A231:A232"/>
    <mergeCell ref="A217:E217"/>
    <mergeCell ref="B218:E218"/>
    <mergeCell ref="B220:E220"/>
    <mergeCell ref="B221:E221"/>
    <mergeCell ref="A222:A223"/>
  </mergeCells>
  <pageMargins left="0.75" right="0.5" top="0.75" bottom="0.75" header="0.3" footer="0.3"/>
  <pageSetup fitToHeight="0" orientation="portrait" r:id="rId1"/>
  <rowBreaks count="4" manualBreakCount="4">
    <brk id="60" max="4" man="1"/>
    <brk id="113" max="4" man="1"/>
    <brk id="189" max="4" man="1"/>
    <brk id="24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I331"/>
  <sheetViews>
    <sheetView topLeftCell="A34" zoomScaleNormal="100" workbookViewId="0">
      <selection activeCell="C56" sqref="C56"/>
    </sheetView>
  </sheetViews>
  <sheetFormatPr defaultRowHeight="14.4"/>
  <cols>
    <col min="1" max="1" width="28.5546875" customWidth="1"/>
    <col min="2" max="2" width="16.109375" customWidth="1"/>
    <col min="3" max="4" width="11.6640625" customWidth="1"/>
    <col min="5" max="5" width="22" customWidth="1"/>
    <col min="6" max="6" width="14.88671875" customWidth="1"/>
    <col min="8" max="8" width="11" customWidth="1"/>
    <col min="9" max="9" width="16.33203125" customWidth="1"/>
  </cols>
  <sheetData>
    <row r="2" spans="1:8">
      <c r="A2" s="248" t="s">
        <v>264</v>
      </c>
      <c r="B2" s="248"/>
      <c r="C2" s="248"/>
      <c r="D2" s="248"/>
      <c r="E2" s="248"/>
      <c r="F2" s="193"/>
    </row>
    <row r="3" spans="1:8" ht="15" thickBot="1"/>
    <row r="4" spans="1:8" ht="15" thickBot="1">
      <c r="A4" s="15" t="s">
        <v>21</v>
      </c>
      <c r="B4" s="255" t="s">
        <v>121</v>
      </c>
      <c r="C4" s="255"/>
      <c r="D4" s="255"/>
      <c r="E4" s="255"/>
    </row>
    <row r="5" spans="1:8" ht="15" thickBot="1">
      <c r="A5" s="15" t="s">
        <v>4</v>
      </c>
      <c r="B5" s="256" t="s">
        <v>155</v>
      </c>
      <c r="C5" s="257"/>
      <c r="D5" s="257"/>
      <c r="E5" s="258"/>
    </row>
    <row r="6" spans="1:8" ht="15" thickBot="1">
      <c r="A6" s="15" t="s">
        <v>26</v>
      </c>
      <c r="B6" s="259" t="s">
        <v>106</v>
      </c>
      <c r="C6" s="215"/>
      <c r="D6" s="215"/>
      <c r="E6" s="216"/>
    </row>
    <row r="7" spans="1:8" ht="15" thickBot="1">
      <c r="A7" s="260" t="s">
        <v>7</v>
      </c>
      <c r="B7" s="261"/>
      <c r="C7" s="261"/>
      <c r="D7" s="261"/>
      <c r="E7" s="262"/>
    </row>
    <row r="8" spans="1:8" ht="15.75" customHeight="1" thickBot="1">
      <c r="A8" s="263" t="s">
        <v>126</v>
      </c>
      <c r="B8" s="264"/>
      <c r="C8" s="264"/>
      <c r="D8" s="264"/>
      <c r="E8" s="265"/>
    </row>
    <row r="9" spans="1:8" ht="15" thickBot="1">
      <c r="A9" s="263"/>
      <c r="B9" s="264"/>
      <c r="C9" s="264"/>
      <c r="D9" s="264"/>
      <c r="E9" s="265"/>
    </row>
    <row r="10" spans="1:8" ht="15" thickBot="1">
      <c r="A10" s="263"/>
      <c r="B10" s="264"/>
      <c r="C10" s="264"/>
      <c r="D10" s="264"/>
      <c r="E10" s="265"/>
    </row>
    <row r="11" spans="1:8" ht="15.75" customHeight="1" thickBot="1">
      <c r="A11" s="14" t="s">
        <v>10</v>
      </c>
      <c r="B11" s="266" t="s">
        <v>157</v>
      </c>
      <c r="C11" s="267"/>
      <c r="D11" s="267"/>
      <c r="E11" s="268"/>
    </row>
    <row r="12" spans="1:8" ht="15" customHeight="1">
      <c r="A12" s="228" t="s">
        <v>11</v>
      </c>
      <c r="B12" s="2">
        <v>2019</v>
      </c>
      <c r="C12" s="2">
        <v>2020</v>
      </c>
      <c r="D12" s="2">
        <v>2021</v>
      </c>
      <c r="E12" s="2">
        <v>2022</v>
      </c>
    </row>
    <row r="13" spans="1:8" ht="15" thickBot="1">
      <c r="A13" s="229"/>
      <c r="B13" s="3" t="s">
        <v>5</v>
      </c>
      <c r="C13" s="3" t="s">
        <v>6</v>
      </c>
      <c r="D13" s="3" t="s">
        <v>6</v>
      </c>
      <c r="E13" s="3" t="s">
        <v>6</v>
      </c>
    </row>
    <row r="14" spans="1:8" ht="41.4" thickBot="1">
      <c r="A14" s="4" t="s">
        <v>158</v>
      </c>
      <c r="B14" s="124">
        <f>(B18+B17)/2</f>
        <v>0.7649999999999999</v>
      </c>
      <c r="C14" s="124">
        <f t="shared" ref="C14:E14" si="0">(C18+C17)/2</f>
        <v>0.77</v>
      </c>
      <c r="D14" s="124">
        <f t="shared" si="0"/>
        <v>0.77499999999999991</v>
      </c>
      <c r="E14" s="124">
        <f t="shared" si="0"/>
        <v>0.80499999999999994</v>
      </c>
    </row>
    <row r="15" spans="1:8" ht="60.75" customHeight="1" thickBot="1">
      <c r="A15" s="13" t="s">
        <v>12</v>
      </c>
      <c r="B15" s="269" t="s">
        <v>231</v>
      </c>
      <c r="C15" s="270"/>
      <c r="D15" s="270"/>
      <c r="E15" s="271"/>
    </row>
    <row r="16" spans="1:8" ht="15" thickBot="1">
      <c r="A16" s="219" t="s">
        <v>13</v>
      </c>
      <c r="B16" s="220"/>
      <c r="C16" s="220"/>
      <c r="D16" s="220"/>
      <c r="E16" s="221"/>
      <c r="H16" s="5"/>
    </row>
    <row r="17" spans="1:9" ht="21" thickBot="1">
      <c r="A17" s="4" t="s">
        <v>232</v>
      </c>
      <c r="B17" s="122">
        <v>0.95</v>
      </c>
      <c r="C17" s="123">
        <v>0.96</v>
      </c>
      <c r="D17" s="123">
        <v>0.97</v>
      </c>
      <c r="E17" s="123">
        <v>0.98</v>
      </c>
      <c r="F17" s="109"/>
      <c r="G17" s="89"/>
    </row>
    <row r="18" spans="1:9" ht="21" thickBot="1">
      <c r="A18" s="4" t="s">
        <v>254</v>
      </c>
      <c r="B18" s="122">
        <v>0.57999999999999996</v>
      </c>
      <c r="C18" s="123">
        <v>0.57999999999999996</v>
      </c>
      <c r="D18" s="123">
        <v>0.57999999999999996</v>
      </c>
      <c r="E18" s="123">
        <v>0.63</v>
      </c>
      <c r="F18" s="109"/>
    </row>
    <row r="19" spans="1:9" ht="15" thickBot="1">
      <c r="A19" s="252" t="s">
        <v>29</v>
      </c>
      <c r="B19" s="253"/>
      <c r="C19" s="253"/>
      <c r="D19" s="253"/>
      <c r="E19" s="254"/>
    </row>
    <row r="20" spans="1:9" ht="15" thickBot="1">
      <c r="A20" s="234" t="s">
        <v>98</v>
      </c>
      <c r="B20" s="235"/>
      <c r="C20" s="235"/>
      <c r="D20" s="235"/>
      <c r="E20" s="236"/>
    </row>
    <row r="21" spans="1:9" ht="15" thickBot="1">
      <c r="A21" s="18" t="s">
        <v>27</v>
      </c>
      <c r="B21" s="249" t="s">
        <v>156</v>
      </c>
      <c r="C21" s="250"/>
      <c r="D21" s="250"/>
      <c r="E21" s="251"/>
    </row>
    <row r="22" spans="1:9" ht="31.5" customHeight="1" thickBot="1">
      <c r="A22" s="4" t="s">
        <v>9</v>
      </c>
      <c r="B22" s="244" t="s">
        <v>127</v>
      </c>
      <c r="C22" s="245"/>
      <c r="D22" s="245"/>
      <c r="E22" s="246"/>
    </row>
    <row r="23" spans="1:9" ht="15" thickBot="1">
      <c r="A23" s="4" t="s">
        <v>14</v>
      </c>
      <c r="B23" s="222"/>
      <c r="C23" s="223"/>
      <c r="D23" s="223"/>
      <c r="E23" s="224"/>
    </row>
    <row r="24" spans="1:9" ht="12.75" customHeight="1">
      <c r="A24" s="228"/>
      <c r="B24" s="16">
        <v>2019</v>
      </c>
      <c r="C24" s="16">
        <v>2020</v>
      </c>
      <c r="D24" s="16">
        <v>2021</v>
      </c>
      <c r="E24" s="16">
        <v>2022</v>
      </c>
    </row>
    <row r="25" spans="1:9" ht="15" thickBot="1">
      <c r="A25" s="229"/>
      <c r="B25" s="17" t="s">
        <v>5</v>
      </c>
      <c r="C25" s="17" t="s">
        <v>6</v>
      </c>
      <c r="D25" s="17" t="s">
        <v>6</v>
      </c>
      <c r="E25" s="17" t="s">
        <v>6</v>
      </c>
    </row>
    <row r="26" spans="1:9" ht="15" thickBot="1">
      <c r="A26" s="4" t="s">
        <v>8</v>
      </c>
      <c r="B26" s="6">
        <v>121800</v>
      </c>
      <c r="C26" s="6">
        <v>162000</v>
      </c>
      <c r="D26" s="6">
        <v>162000</v>
      </c>
      <c r="E26" s="6">
        <v>162000</v>
      </c>
    </row>
    <row r="27" spans="1:9" ht="15" thickBot="1">
      <c r="A27" s="4" t="s">
        <v>15</v>
      </c>
      <c r="B27" s="6">
        <f>B56</f>
        <v>0</v>
      </c>
      <c r="C27" s="6">
        <f>C56</f>
        <v>279000</v>
      </c>
      <c r="D27" s="6">
        <f t="shared" ref="D27:E27" si="1">D56</f>
        <v>280000</v>
      </c>
      <c r="E27" s="6">
        <f t="shared" si="1"/>
        <v>280000</v>
      </c>
    </row>
    <row r="28" spans="1:9" ht="15" thickBot="1">
      <c r="A28" s="4" t="s">
        <v>23</v>
      </c>
      <c r="B28" s="6">
        <f>B27/B26</f>
        <v>0</v>
      </c>
      <c r="C28" s="6">
        <f t="shared" ref="C28:E28" si="2">C27/C26</f>
        <v>1.7222222222222223</v>
      </c>
      <c r="D28" s="6">
        <f t="shared" si="2"/>
        <v>1.728395061728395</v>
      </c>
      <c r="E28" s="6">
        <f t="shared" si="2"/>
        <v>1.728395061728395</v>
      </c>
    </row>
    <row r="29" spans="1:9" ht="15" thickBot="1">
      <c r="A29" s="4" t="s">
        <v>16</v>
      </c>
      <c r="B29" s="151" t="s">
        <v>22</v>
      </c>
      <c r="C29" s="8">
        <f>C26/B26-1</f>
        <v>0.33004926108374377</v>
      </c>
      <c r="D29" s="8">
        <f t="shared" ref="D29:E31" si="3">D26/C26-1</f>
        <v>0</v>
      </c>
      <c r="E29" s="8">
        <f t="shared" si="3"/>
        <v>0</v>
      </c>
      <c r="G29" s="10"/>
      <c r="H29" s="10"/>
      <c r="I29" s="10"/>
    </row>
    <row r="30" spans="1:9" ht="15" thickBot="1">
      <c r="A30" s="4" t="s">
        <v>17</v>
      </c>
      <c r="B30" s="151" t="s">
        <v>22</v>
      </c>
      <c r="C30" s="8"/>
      <c r="D30" s="8">
        <f t="shared" si="3"/>
        <v>3.5842293906809264E-3</v>
      </c>
      <c r="E30" s="8">
        <f t="shared" si="3"/>
        <v>0</v>
      </c>
    </row>
    <row r="31" spans="1:9" ht="15" thickBot="1">
      <c r="A31" s="4" t="s">
        <v>18</v>
      </c>
      <c r="B31" s="151" t="s">
        <v>22</v>
      </c>
      <c r="C31" s="8"/>
      <c r="D31" s="8">
        <f t="shared" si="3"/>
        <v>3.5842293906809264E-3</v>
      </c>
      <c r="E31" s="8">
        <f t="shared" si="3"/>
        <v>0</v>
      </c>
    </row>
    <row r="32" spans="1:9" ht="15.75" customHeight="1" thickBot="1">
      <c r="A32" s="225" t="s">
        <v>31</v>
      </c>
      <c r="B32" s="226"/>
      <c r="C32" s="226"/>
      <c r="D32" s="226"/>
      <c r="E32" s="227"/>
    </row>
    <row r="33" spans="1:8">
      <c r="A33" s="228"/>
      <c r="B33" s="16">
        <v>2019</v>
      </c>
      <c r="C33" s="16">
        <v>2020</v>
      </c>
      <c r="D33" s="16">
        <v>2021</v>
      </c>
      <c r="E33" s="16">
        <v>2022</v>
      </c>
    </row>
    <row r="34" spans="1:8" ht="15" thickBot="1">
      <c r="A34" s="229"/>
      <c r="B34" s="17" t="s">
        <v>5</v>
      </c>
      <c r="C34" s="17" t="s">
        <v>6</v>
      </c>
      <c r="D34" s="17" t="s">
        <v>6</v>
      </c>
      <c r="E34" s="17" t="s">
        <v>6</v>
      </c>
    </row>
    <row r="35" spans="1:8" ht="24.75" customHeight="1" thickBot="1">
      <c r="A35" s="1" t="s">
        <v>0</v>
      </c>
      <c r="B35" s="9">
        <f>B36+B37</f>
        <v>0</v>
      </c>
      <c r="C35" s="9">
        <f t="shared" ref="C35:E35" si="4">C36+C37</f>
        <v>195000</v>
      </c>
      <c r="D35" s="9">
        <f t="shared" si="4"/>
        <v>196000</v>
      </c>
      <c r="E35" s="9">
        <f t="shared" si="4"/>
        <v>196000</v>
      </c>
    </row>
    <row r="36" spans="1:8" ht="24.75" customHeight="1" thickBot="1">
      <c r="A36" s="11" t="s">
        <v>107</v>
      </c>
      <c r="B36" s="90"/>
      <c r="C36" s="12">
        <f>195000</f>
        <v>195000</v>
      </c>
      <c r="D36" s="12">
        <v>196000</v>
      </c>
      <c r="E36" s="12">
        <v>196000</v>
      </c>
    </row>
    <row r="37" spans="1:8" ht="24.75" hidden="1" customHeight="1" thickBot="1">
      <c r="A37" s="11" t="s">
        <v>108</v>
      </c>
      <c r="B37" s="12"/>
      <c r="C37" s="9"/>
      <c r="D37" s="9"/>
      <c r="E37" s="9"/>
    </row>
    <row r="38" spans="1:8" ht="72.75" hidden="1" customHeight="1" thickBot="1">
      <c r="A38" s="1" t="s">
        <v>28</v>
      </c>
      <c r="B38" s="9">
        <f>B39+B40</f>
        <v>0</v>
      </c>
      <c r="C38" s="9">
        <f>C39+C40</f>
        <v>0</v>
      </c>
      <c r="D38" s="9">
        <f t="shared" ref="D38:E38" si="5">D39+D40</f>
        <v>0</v>
      </c>
      <c r="E38" s="9">
        <f t="shared" si="5"/>
        <v>0</v>
      </c>
    </row>
    <row r="39" spans="1:8" ht="24.75" hidden="1" customHeight="1" thickBot="1">
      <c r="A39" s="11" t="s">
        <v>107</v>
      </c>
      <c r="B39" s="90"/>
      <c r="C39" s="9"/>
      <c r="D39" s="9"/>
      <c r="E39" s="9"/>
      <c r="H39" s="10"/>
    </row>
    <row r="40" spans="1:8" ht="24.75" hidden="1" customHeight="1" thickBot="1">
      <c r="A40" s="11" t="s">
        <v>108</v>
      </c>
      <c r="B40" s="12"/>
      <c r="C40" s="9"/>
      <c r="D40" s="9"/>
      <c r="E40" s="9"/>
      <c r="H40" s="10"/>
    </row>
    <row r="41" spans="1:8" ht="48.75" customHeight="1" thickBot="1">
      <c r="A41" s="1" t="s">
        <v>1</v>
      </c>
      <c r="B41" s="12">
        <f>B42+B43</f>
        <v>0</v>
      </c>
      <c r="C41" s="12">
        <f t="shared" ref="C41:E41" si="6">C42+C43</f>
        <v>84000</v>
      </c>
      <c r="D41" s="12">
        <f t="shared" si="6"/>
        <v>84000</v>
      </c>
      <c r="E41" s="12">
        <f t="shared" si="6"/>
        <v>84000</v>
      </c>
    </row>
    <row r="42" spans="1:8" ht="24.75" customHeight="1" thickBot="1">
      <c r="A42" s="11" t="s">
        <v>107</v>
      </c>
      <c r="B42" s="90"/>
      <c r="C42" s="9">
        <v>84000</v>
      </c>
      <c r="D42" s="9">
        <v>84000</v>
      </c>
      <c r="E42" s="9">
        <v>84000</v>
      </c>
    </row>
    <row r="43" spans="1:8" ht="24.75" hidden="1" customHeight="1" thickBot="1">
      <c r="A43" s="11" t="s">
        <v>108</v>
      </c>
      <c r="B43" s="12"/>
      <c r="C43" s="9"/>
      <c r="D43" s="9"/>
      <c r="E43" s="9"/>
    </row>
    <row r="44" spans="1:8" ht="36.75" hidden="1" customHeight="1" thickBot="1">
      <c r="A44" s="1" t="s">
        <v>2</v>
      </c>
      <c r="B44" s="12"/>
      <c r="C44" s="9"/>
      <c r="D44" s="9"/>
      <c r="E44" s="9"/>
    </row>
    <row r="45" spans="1:8" ht="24.75" hidden="1" customHeight="1" thickBot="1">
      <c r="A45" s="11" t="s">
        <v>107</v>
      </c>
      <c r="B45" s="12"/>
      <c r="C45" s="9"/>
      <c r="D45" s="9"/>
      <c r="E45" s="9"/>
    </row>
    <row r="46" spans="1:8" ht="24.75" hidden="1" customHeight="1" thickBot="1">
      <c r="A46" s="11" t="s">
        <v>108</v>
      </c>
      <c r="B46" s="12"/>
      <c r="C46" s="9"/>
      <c r="D46" s="9"/>
      <c r="E46" s="9"/>
    </row>
    <row r="47" spans="1:8" ht="60.75" hidden="1" customHeight="1" thickBot="1">
      <c r="A47" s="1" t="s">
        <v>24</v>
      </c>
      <c r="B47" s="12"/>
      <c r="C47" s="9"/>
      <c r="D47" s="9"/>
      <c r="E47" s="9"/>
    </row>
    <row r="48" spans="1:8" ht="24.75" hidden="1" customHeight="1" thickBot="1">
      <c r="A48" s="11" t="s">
        <v>107</v>
      </c>
      <c r="B48" s="12"/>
      <c r="C48" s="9"/>
      <c r="D48" s="9"/>
      <c r="E48" s="9"/>
    </row>
    <row r="49" spans="1:8" ht="24.75" hidden="1" customHeight="1" thickBot="1">
      <c r="A49" s="11" t="s">
        <v>108</v>
      </c>
      <c r="B49" s="12"/>
      <c r="C49" s="9"/>
      <c r="D49" s="9"/>
      <c r="E49" s="9"/>
    </row>
    <row r="50" spans="1:8" ht="36.75" hidden="1" customHeight="1" thickBot="1">
      <c r="A50" s="1" t="s">
        <v>25</v>
      </c>
      <c r="B50" s="12">
        <f>B51+B52</f>
        <v>0</v>
      </c>
      <c r="C50" s="9">
        <f t="shared" ref="C50:E50" si="7">C51+C52</f>
        <v>0</v>
      </c>
      <c r="D50" s="9">
        <f t="shared" si="7"/>
        <v>0</v>
      </c>
      <c r="E50" s="9">
        <f t="shared" si="7"/>
        <v>0</v>
      </c>
    </row>
    <row r="51" spans="1:8" ht="24.75" hidden="1" customHeight="1" thickBot="1">
      <c r="A51" s="11" t="s">
        <v>107</v>
      </c>
      <c r="B51" s="90"/>
      <c r="C51" s="9">
        <v>0</v>
      </c>
      <c r="D51" s="7">
        <v>0</v>
      </c>
      <c r="E51" s="7">
        <v>0</v>
      </c>
    </row>
    <row r="52" spans="1:8" ht="24.75" hidden="1" customHeight="1" thickBot="1">
      <c r="A52" s="11" t="s">
        <v>108</v>
      </c>
      <c r="B52" s="12"/>
      <c r="C52" s="9"/>
      <c r="D52" s="9"/>
      <c r="E52" s="9"/>
    </row>
    <row r="53" spans="1:8" ht="72.75" hidden="1" customHeight="1" thickBot="1">
      <c r="A53" s="1" t="s">
        <v>3</v>
      </c>
      <c r="B53" s="12">
        <v>0</v>
      </c>
      <c r="C53" s="9">
        <v>0</v>
      </c>
      <c r="D53" s="9">
        <f>C53*1.03*0.99</f>
        <v>0</v>
      </c>
      <c r="E53" s="9">
        <f>D53*1.03*0.99</f>
        <v>0</v>
      </c>
      <c r="H53" s="91"/>
    </row>
    <row r="54" spans="1:8" ht="24.75" hidden="1" customHeight="1" thickBot="1">
      <c r="A54" s="11" t="s">
        <v>107</v>
      </c>
      <c r="B54" s="12"/>
      <c r="C54" s="92"/>
      <c r="D54" s="92"/>
      <c r="E54" s="92"/>
    </row>
    <row r="55" spans="1:8" ht="24.75" hidden="1" customHeight="1" thickBot="1">
      <c r="A55" s="11" t="s">
        <v>108</v>
      </c>
      <c r="B55" s="12"/>
      <c r="C55" s="93"/>
      <c r="D55" s="92"/>
      <c r="E55" s="92"/>
    </row>
    <row r="56" spans="1:8" ht="48.75" customHeight="1" thickBot="1">
      <c r="A56" s="111" t="s">
        <v>30</v>
      </c>
      <c r="B56" s="187">
        <f>B53+B50+B47+B44+B41+B38+B35</f>
        <v>0</v>
      </c>
      <c r="C56" s="187">
        <f>C53+C50+C47+C44+C41+C38+C35</f>
        <v>279000</v>
      </c>
      <c r="D56" s="187">
        <f t="shared" ref="D56:E56" si="8">D53+D50+D47+D44+D41+D38+D35</f>
        <v>280000</v>
      </c>
      <c r="E56" s="187">
        <f t="shared" si="8"/>
        <v>280000</v>
      </c>
    </row>
    <row r="57" spans="1:8" ht="15" thickBot="1">
      <c r="A57" s="110" t="s">
        <v>32</v>
      </c>
      <c r="B57" s="21">
        <f>IF(B56-B27=0,0,"Error")</f>
        <v>0</v>
      </c>
      <c r="C57" s="21">
        <f>IF(C56-C27=0,0,"Error")</f>
        <v>0</v>
      </c>
      <c r="D57" s="21">
        <f>IF(D56-D27=0,0,"Error")</f>
        <v>0</v>
      </c>
      <c r="E57" s="21">
        <f>IF(E56-E27=0,0,"Error")</f>
        <v>0</v>
      </c>
    </row>
    <row r="58" spans="1:8" ht="15" thickBot="1">
      <c r="A58" s="234" t="s">
        <v>99</v>
      </c>
      <c r="B58" s="235"/>
      <c r="C58" s="235"/>
      <c r="D58" s="235"/>
      <c r="E58" s="236"/>
    </row>
    <row r="59" spans="1:8" ht="15" thickBot="1">
      <c r="A59" s="234" t="s">
        <v>94</v>
      </c>
      <c r="B59" s="235"/>
      <c r="C59" s="235"/>
      <c r="D59" s="235"/>
      <c r="E59" s="236"/>
    </row>
    <row r="60" spans="1:8" ht="45.75" customHeight="1" thickBot="1">
      <c r="A60" s="18" t="s">
        <v>100</v>
      </c>
      <c r="B60" s="230" t="s">
        <v>159</v>
      </c>
      <c r="C60" s="231"/>
      <c r="D60" s="232"/>
      <c r="E60" s="233"/>
    </row>
    <row r="61" spans="1:8" ht="57" customHeight="1" thickBot="1">
      <c r="A61" s="18" t="s">
        <v>27</v>
      </c>
      <c r="B61" s="18" t="s">
        <v>135</v>
      </c>
      <c r="C61" s="97" t="s">
        <v>109</v>
      </c>
      <c r="D61" s="217" t="s">
        <v>134</v>
      </c>
      <c r="E61" s="218"/>
    </row>
    <row r="62" spans="1:8" ht="23.25" customHeight="1" thickBot="1">
      <c r="A62" s="4" t="s">
        <v>9</v>
      </c>
      <c r="B62" s="219" t="s">
        <v>160</v>
      </c>
      <c r="C62" s="220"/>
      <c r="D62" s="220"/>
      <c r="E62" s="221"/>
    </row>
    <row r="63" spans="1:8" ht="23.25" customHeight="1" thickBot="1">
      <c r="A63" s="4" t="s">
        <v>14</v>
      </c>
      <c r="B63" s="222" t="s">
        <v>139</v>
      </c>
      <c r="C63" s="223"/>
      <c r="D63" s="223"/>
      <c r="E63" s="224"/>
    </row>
    <row r="64" spans="1:8">
      <c r="A64" s="228"/>
      <c r="B64" s="16">
        <v>2019</v>
      </c>
      <c r="C64" s="16">
        <v>2020</v>
      </c>
      <c r="D64" s="16">
        <v>2021</v>
      </c>
      <c r="E64" s="16">
        <v>2022</v>
      </c>
    </row>
    <row r="65" spans="1:5" ht="15" thickBot="1">
      <c r="A65" s="229"/>
      <c r="B65" s="17" t="s">
        <v>5</v>
      </c>
      <c r="C65" s="17" t="s">
        <v>6</v>
      </c>
      <c r="D65" s="17" t="s">
        <v>6</v>
      </c>
      <c r="E65" s="17" t="s">
        <v>6</v>
      </c>
    </row>
    <row r="66" spans="1:5" ht="15" thickBot="1">
      <c r="A66" s="4" t="s">
        <v>8</v>
      </c>
      <c r="B66" s="108">
        <v>0</v>
      </c>
      <c r="C66" s="151"/>
      <c r="D66" s="151"/>
      <c r="E66" s="151">
        <v>370</v>
      </c>
    </row>
    <row r="67" spans="1:5" ht="34.5" customHeight="1" thickBot="1">
      <c r="A67" s="4" t="s">
        <v>15</v>
      </c>
      <c r="B67" s="94">
        <v>0</v>
      </c>
      <c r="C67" s="6">
        <f>C85</f>
        <v>0</v>
      </c>
      <c r="D67" s="6">
        <f t="shared" ref="D67:E67" si="9">D85</f>
        <v>0</v>
      </c>
      <c r="E67" s="94">
        <f t="shared" si="9"/>
        <v>29180</v>
      </c>
    </row>
    <row r="68" spans="1:5" ht="34.5" customHeight="1" thickBot="1">
      <c r="A68" s="4" t="s">
        <v>23</v>
      </c>
      <c r="B68" s="6"/>
      <c r="C68" s="6"/>
      <c r="D68" s="6"/>
      <c r="E68" s="6">
        <f t="shared" ref="E68" si="10">E67/E66</f>
        <v>78.86486486486487</v>
      </c>
    </row>
    <row r="69" spans="1:5" ht="23.25" customHeight="1" thickBot="1">
      <c r="A69" s="4" t="s">
        <v>16</v>
      </c>
      <c r="B69" s="151"/>
      <c r="C69" s="8"/>
      <c r="D69" s="8"/>
      <c r="E69" s="8"/>
    </row>
    <row r="70" spans="1:5" ht="34.5" customHeight="1" thickBot="1">
      <c r="A70" s="4" t="s">
        <v>17</v>
      </c>
      <c r="B70" s="151"/>
      <c r="C70" s="8"/>
      <c r="D70" s="8"/>
      <c r="E70" s="8"/>
    </row>
    <row r="71" spans="1:5" ht="45.75" customHeight="1" thickBot="1">
      <c r="A71" s="4" t="s">
        <v>18</v>
      </c>
      <c r="B71" s="151"/>
      <c r="C71" s="8"/>
      <c r="D71" s="8"/>
      <c r="E71" s="8"/>
    </row>
    <row r="72" spans="1:5" ht="15.75" customHeight="1" thickBot="1">
      <c r="A72" s="225" t="s">
        <v>33</v>
      </c>
      <c r="B72" s="226"/>
      <c r="C72" s="226"/>
      <c r="D72" s="226"/>
      <c r="E72" s="227"/>
    </row>
    <row r="73" spans="1:5">
      <c r="A73" s="228"/>
      <c r="B73" s="16">
        <v>2019</v>
      </c>
      <c r="C73" s="16">
        <v>2020</v>
      </c>
      <c r="D73" s="16">
        <v>2021</v>
      </c>
      <c r="E73" s="16">
        <v>2022</v>
      </c>
    </row>
    <row r="74" spans="1:5" ht="15" thickBot="1">
      <c r="A74" s="229"/>
      <c r="B74" s="17" t="s">
        <v>5</v>
      </c>
      <c r="C74" s="17" t="s">
        <v>6</v>
      </c>
      <c r="D74" s="17" t="s">
        <v>6</v>
      </c>
      <c r="E74" s="17" t="s">
        <v>6</v>
      </c>
    </row>
    <row r="75" spans="1:5" ht="48.75" customHeight="1" thickBot="1">
      <c r="A75" s="1" t="s">
        <v>95</v>
      </c>
      <c r="B75" s="9">
        <f>B76+B77+B78+B79</f>
        <v>0</v>
      </c>
      <c r="C75" s="9">
        <f t="shared" ref="C75:E75" si="11">C76+C77+C78+C79</f>
        <v>0</v>
      </c>
      <c r="D75" s="9">
        <f t="shared" si="11"/>
        <v>0</v>
      </c>
      <c r="E75" s="9">
        <f t="shared" si="11"/>
        <v>0</v>
      </c>
    </row>
    <row r="76" spans="1:5" ht="24.75" customHeight="1" thickBot="1">
      <c r="A76" s="11" t="s">
        <v>107</v>
      </c>
      <c r="B76" s="9"/>
      <c r="C76" s="9"/>
      <c r="D76" s="9"/>
      <c r="E76" s="9"/>
    </row>
    <row r="77" spans="1:5" ht="24.75" customHeight="1" thickBot="1">
      <c r="A77" s="11" t="s">
        <v>110</v>
      </c>
      <c r="B77" s="9"/>
      <c r="C77" s="9"/>
      <c r="D77" s="9"/>
      <c r="E77" s="9"/>
    </row>
    <row r="78" spans="1:5" ht="24.75" customHeight="1" thickBot="1">
      <c r="A78" s="11" t="s">
        <v>111</v>
      </c>
      <c r="B78" s="9"/>
      <c r="C78" s="9"/>
      <c r="D78" s="9"/>
      <c r="E78" s="9"/>
    </row>
    <row r="79" spans="1:5" ht="24.75" customHeight="1" thickBot="1">
      <c r="A79" s="11" t="s">
        <v>112</v>
      </c>
      <c r="B79" s="9"/>
      <c r="C79" s="9"/>
      <c r="D79" s="9"/>
      <c r="E79" s="9"/>
    </row>
    <row r="80" spans="1:5" ht="15" thickBot="1">
      <c r="A80" s="1" t="s">
        <v>96</v>
      </c>
      <c r="B80" s="12">
        <f>B81+B82+B83+B84</f>
        <v>0</v>
      </c>
      <c r="C80" s="12">
        <f t="shared" ref="C80:E80" si="12">C81+C82+C83+C84</f>
        <v>0</v>
      </c>
      <c r="D80" s="12">
        <f t="shared" si="12"/>
        <v>0</v>
      </c>
      <c r="E80" s="12">
        <f t="shared" si="12"/>
        <v>29180</v>
      </c>
    </row>
    <row r="81" spans="1:9" ht="15" thickBot="1">
      <c r="A81" s="11" t="s">
        <v>107</v>
      </c>
      <c r="B81" s="96"/>
      <c r="C81" s="96"/>
      <c r="D81" s="9"/>
      <c r="E81" s="96">
        <v>29180</v>
      </c>
    </row>
    <row r="82" spans="1:9" ht="15" thickBot="1">
      <c r="A82" s="11" t="s">
        <v>110</v>
      </c>
      <c r="B82" s="12"/>
      <c r="C82" s="9"/>
      <c r="D82" s="9"/>
      <c r="E82" s="9"/>
    </row>
    <row r="83" spans="1:9" ht="15" thickBot="1">
      <c r="A83" s="11" t="s">
        <v>111</v>
      </c>
      <c r="B83" s="12"/>
      <c r="C83" s="9"/>
      <c r="D83" s="9"/>
      <c r="E83" s="9"/>
    </row>
    <row r="84" spans="1:9" ht="15" thickBot="1">
      <c r="A84" s="11" t="s">
        <v>112</v>
      </c>
      <c r="B84" s="12"/>
      <c r="C84" s="9"/>
      <c r="D84" s="9"/>
      <c r="E84" s="9"/>
    </row>
    <row r="85" spans="1:9" ht="15" thickBot="1">
      <c r="A85" s="98" t="s">
        <v>161</v>
      </c>
      <c r="B85" s="187">
        <f>B75+B80</f>
        <v>0</v>
      </c>
      <c r="C85" s="187">
        <f t="shared" ref="C85:E85" si="13">C75+C80</f>
        <v>0</v>
      </c>
      <c r="D85" s="187">
        <f t="shared" si="13"/>
        <v>0</v>
      </c>
      <c r="E85" s="187">
        <f t="shared" si="13"/>
        <v>29180</v>
      </c>
    </row>
    <row r="86" spans="1:9" ht="31.2" thickBot="1">
      <c r="A86" s="18" t="s">
        <v>113</v>
      </c>
      <c r="B86" s="18" t="s">
        <v>138</v>
      </c>
      <c r="C86" s="97" t="s">
        <v>109</v>
      </c>
      <c r="D86" s="217" t="s">
        <v>137</v>
      </c>
      <c r="E86" s="218"/>
    </row>
    <row r="87" spans="1:9" ht="17.25" customHeight="1" thickBot="1">
      <c r="A87" s="4" t="s">
        <v>9</v>
      </c>
      <c r="B87" s="219" t="s">
        <v>162</v>
      </c>
      <c r="C87" s="220"/>
      <c r="D87" s="220"/>
      <c r="E87" s="221"/>
    </row>
    <row r="88" spans="1:9" ht="15" thickBot="1">
      <c r="A88" s="4" t="s">
        <v>14</v>
      </c>
      <c r="B88" s="222" t="s">
        <v>140</v>
      </c>
      <c r="C88" s="223"/>
      <c r="D88" s="223"/>
      <c r="E88" s="224"/>
    </row>
    <row r="89" spans="1:9" ht="12.75" customHeight="1">
      <c r="A89" s="228"/>
      <c r="B89" s="16">
        <v>2019</v>
      </c>
      <c r="C89" s="16">
        <v>2020</v>
      </c>
      <c r="D89" s="16">
        <v>2021</v>
      </c>
      <c r="E89" s="16">
        <v>2022</v>
      </c>
    </row>
    <row r="90" spans="1:9" ht="15" thickBot="1">
      <c r="A90" s="229"/>
      <c r="B90" s="17" t="s">
        <v>5</v>
      </c>
      <c r="C90" s="17" t="s">
        <v>6</v>
      </c>
      <c r="D90" s="17" t="s">
        <v>6</v>
      </c>
      <c r="E90" s="17" t="s">
        <v>6</v>
      </c>
    </row>
    <row r="91" spans="1:9" ht="15" thickBot="1">
      <c r="A91" s="4" t="s">
        <v>8</v>
      </c>
      <c r="B91" s="4"/>
      <c r="C91" s="151"/>
      <c r="D91" s="4"/>
      <c r="E91" s="185">
        <v>2</v>
      </c>
    </row>
    <row r="92" spans="1:9" ht="15" thickBot="1">
      <c r="A92" s="4" t="s">
        <v>15</v>
      </c>
      <c r="B92" s="6">
        <f>B110</f>
        <v>0</v>
      </c>
      <c r="C92" s="6">
        <f>C110</f>
        <v>0</v>
      </c>
      <c r="D92" s="6">
        <f t="shared" ref="D92:E92" si="14">D110</f>
        <v>0</v>
      </c>
      <c r="E92" s="6">
        <f t="shared" si="14"/>
        <v>1200</v>
      </c>
    </row>
    <row r="93" spans="1:9" ht="15" thickBot="1">
      <c r="A93" s="4" t="s">
        <v>23</v>
      </c>
      <c r="B93" s="6"/>
      <c r="C93" s="6"/>
      <c r="D93" s="6"/>
      <c r="E93" s="6">
        <f t="shared" ref="E93" si="15">E92/E91</f>
        <v>600</v>
      </c>
    </row>
    <row r="94" spans="1:9" ht="15" thickBot="1">
      <c r="A94" s="4" t="s">
        <v>16</v>
      </c>
      <c r="B94" s="151"/>
      <c r="C94" s="8"/>
      <c r="D94" s="8"/>
      <c r="E94" s="8"/>
      <c r="G94" s="10"/>
      <c r="H94" s="10"/>
      <c r="I94" s="10"/>
    </row>
    <row r="95" spans="1:9" ht="15" thickBot="1">
      <c r="A95" s="4" t="s">
        <v>17</v>
      </c>
      <c r="B95" s="151"/>
      <c r="C95" s="8"/>
      <c r="D95" s="8"/>
      <c r="E95" s="8"/>
    </row>
    <row r="96" spans="1:9" ht="45.75" customHeight="1" thickBot="1">
      <c r="A96" s="4" t="s">
        <v>18</v>
      </c>
      <c r="B96" s="151"/>
      <c r="C96" s="8"/>
      <c r="D96" s="8"/>
      <c r="E96" s="8"/>
    </row>
    <row r="97" spans="1:5" ht="15.75" customHeight="1" thickBot="1">
      <c r="A97" s="225" t="s">
        <v>114</v>
      </c>
      <c r="B97" s="226"/>
      <c r="C97" s="226"/>
      <c r="D97" s="226"/>
      <c r="E97" s="227"/>
    </row>
    <row r="98" spans="1:5">
      <c r="A98" s="228"/>
      <c r="B98" s="16">
        <v>2019</v>
      </c>
      <c r="C98" s="16">
        <v>2020</v>
      </c>
      <c r="D98" s="16">
        <v>2021</v>
      </c>
      <c r="E98" s="16">
        <v>2022</v>
      </c>
    </row>
    <row r="99" spans="1:5" ht="15" thickBot="1">
      <c r="A99" s="229"/>
      <c r="B99" s="17" t="s">
        <v>5</v>
      </c>
      <c r="C99" s="17" t="s">
        <v>6</v>
      </c>
      <c r="D99" s="17" t="s">
        <v>6</v>
      </c>
      <c r="E99" s="17" t="s">
        <v>6</v>
      </c>
    </row>
    <row r="100" spans="1:5" ht="48.75" customHeight="1" thickBot="1">
      <c r="A100" s="1" t="s">
        <v>95</v>
      </c>
      <c r="B100" s="9">
        <f>B101+B102+B103+B104</f>
        <v>0</v>
      </c>
      <c r="C100" s="9">
        <f t="shared" ref="C100:E100" si="16">C101+C102+C103+C104</f>
        <v>0</v>
      </c>
      <c r="D100" s="9">
        <f t="shared" si="16"/>
        <v>0</v>
      </c>
      <c r="E100" s="9">
        <f t="shared" si="16"/>
        <v>0</v>
      </c>
    </row>
    <row r="101" spans="1:5" ht="24.75" customHeight="1" thickBot="1">
      <c r="A101" s="11" t="s">
        <v>107</v>
      </c>
      <c r="B101" s="9"/>
      <c r="C101" s="9"/>
      <c r="D101" s="9"/>
      <c r="E101" s="9"/>
    </row>
    <row r="102" spans="1:5" ht="24.75" customHeight="1" thickBot="1">
      <c r="A102" s="11" t="s">
        <v>110</v>
      </c>
      <c r="B102" s="9"/>
      <c r="C102" s="9"/>
      <c r="D102" s="9"/>
      <c r="E102" s="9"/>
    </row>
    <row r="103" spans="1:5" ht="24.75" customHeight="1" thickBot="1">
      <c r="A103" s="11" t="s">
        <v>111</v>
      </c>
      <c r="B103" s="9"/>
      <c r="C103" s="9"/>
      <c r="D103" s="9"/>
      <c r="E103" s="9"/>
    </row>
    <row r="104" spans="1:5" ht="24.75" customHeight="1" thickBot="1">
      <c r="A104" s="11" t="s">
        <v>112</v>
      </c>
      <c r="B104" s="9"/>
      <c r="C104" s="9"/>
      <c r="D104" s="9"/>
      <c r="E104" s="9"/>
    </row>
    <row r="105" spans="1:5" ht="48.75" customHeight="1" thickBot="1">
      <c r="A105" s="1" t="s">
        <v>96</v>
      </c>
      <c r="B105" s="12">
        <f>B106+B107+B108+B109</f>
        <v>0</v>
      </c>
      <c r="C105" s="12">
        <f t="shared" ref="C105:E105" si="17">C106+C107+C108+C109</f>
        <v>0</v>
      </c>
      <c r="D105" s="12">
        <f t="shared" si="17"/>
        <v>0</v>
      </c>
      <c r="E105" s="12">
        <f t="shared" si="17"/>
        <v>1200</v>
      </c>
    </row>
    <row r="106" spans="1:5" ht="24.75" customHeight="1" thickBot="1">
      <c r="A106" s="11" t="s">
        <v>107</v>
      </c>
      <c r="B106" s="95"/>
      <c r="C106" s="96"/>
      <c r="D106" s="9"/>
      <c r="E106" s="9">
        <v>1200</v>
      </c>
    </row>
    <row r="107" spans="1:5" ht="24.75" customHeight="1" thickBot="1">
      <c r="A107" s="11" t="s">
        <v>110</v>
      </c>
      <c r="B107" s="12"/>
      <c r="C107" s="9"/>
      <c r="D107" s="9"/>
      <c r="E107" s="9"/>
    </row>
    <row r="108" spans="1:5" ht="24.75" customHeight="1" thickBot="1">
      <c r="A108" s="11" t="s">
        <v>111</v>
      </c>
      <c r="B108" s="12"/>
      <c r="C108" s="9"/>
      <c r="D108" s="9"/>
      <c r="E108" s="9"/>
    </row>
    <row r="109" spans="1:5" ht="24.75" customHeight="1" thickBot="1">
      <c r="A109" s="11" t="s">
        <v>112</v>
      </c>
      <c r="B109" s="12"/>
      <c r="C109" s="9"/>
      <c r="D109" s="9"/>
      <c r="E109" s="9"/>
    </row>
    <row r="110" spans="1:5" ht="48.75" customHeight="1" thickBot="1">
      <c r="A110" s="98" t="s">
        <v>115</v>
      </c>
      <c r="B110" s="187">
        <f>B100+B105</f>
        <v>0</v>
      </c>
      <c r="C110" s="187">
        <f t="shared" ref="C110:E110" si="18">C100+C105</f>
        <v>0</v>
      </c>
      <c r="D110" s="187">
        <f t="shared" si="18"/>
        <v>0</v>
      </c>
      <c r="E110" s="187">
        <f t="shared" si="18"/>
        <v>1200</v>
      </c>
    </row>
    <row r="111" spans="1:5" ht="57" customHeight="1" thickBot="1">
      <c r="A111" s="18" t="s">
        <v>133</v>
      </c>
      <c r="B111" s="18" t="s">
        <v>147</v>
      </c>
      <c r="C111" s="97" t="s">
        <v>109</v>
      </c>
      <c r="D111" s="217" t="s">
        <v>146</v>
      </c>
      <c r="E111" s="218"/>
    </row>
    <row r="112" spans="1:5" ht="17.25" customHeight="1" thickBot="1">
      <c r="A112" s="4" t="s">
        <v>9</v>
      </c>
      <c r="B112" s="219" t="s">
        <v>255</v>
      </c>
      <c r="C112" s="220"/>
      <c r="D112" s="220"/>
      <c r="E112" s="221"/>
    </row>
    <row r="113" spans="1:9" ht="15" thickBot="1">
      <c r="A113" s="4" t="s">
        <v>14</v>
      </c>
      <c r="B113" s="222" t="s">
        <v>140</v>
      </c>
      <c r="C113" s="223"/>
      <c r="D113" s="223"/>
      <c r="E113" s="224"/>
    </row>
    <row r="114" spans="1:9" ht="12.75" customHeight="1">
      <c r="A114" s="228"/>
      <c r="B114" s="16">
        <v>2019</v>
      </c>
      <c r="C114" s="16">
        <v>2020</v>
      </c>
      <c r="D114" s="16">
        <v>2021</v>
      </c>
      <c r="E114" s="16">
        <v>2022</v>
      </c>
    </row>
    <row r="115" spans="1:9" ht="15" thickBot="1">
      <c r="A115" s="229"/>
      <c r="B115" s="17" t="s">
        <v>5</v>
      </c>
      <c r="C115" s="17" t="s">
        <v>6</v>
      </c>
      <c r="D115" s="17" t="s">
        <v>6</v>
      </c>
      <c r="E115" s="17" t="s">
        <v>6</v>
      </c>
    </row>
    <row r="116" spans="1:9" ht="15" thickBot="1">
      <c r="A116" s="4" t="s">
        <v>8</v>
      </c>
      <c r="B116" s="108"/>
      <c r="C116" s="151"/>
      <c r="D116" s="4"/>
      <c r="E116" s="185">
        <v>7</v>
      </c>
    </row>
    <row r="117" spans="1:9" ht="15" thickBot="1">
      <c r="A117" s="4" t="s">
        <v>15</v>
      </c>
      <c r="B117" s="94">
        <f>B135</f>
        <v>0</v>
      </c>
      <c r="C117" s="6">
        <f>C135</f>
        <v>0</v>
      </c>
      <c r="D117" s="6">
        <f t="shared" ref="D117:E117" si="19">D135</f>
        <v>0</v>
      </c>
      <c r="E117" s="6">
        <f t="shared" si="19"/>
        <v>2705</v>
      </c>
    </row>
    <row r="118" spans="1:9" ht="15" thickBot="1">
      <c r="A118" s="4" t="s">
        <v>23</v>
      </c>
      <c r="B118" s="6"/>
      <c r="C118" s="6"/>
      <c r="D118" s="6"/>
      <c r="E118" s="6">
        <f t="shared" ref="E118" si="20">E117/E116</f>
        <v>386.42857142857144</v>
      </c>
    </row>
    <row r="119" spans="1:9" ht="15" thickBot="1">
      <c r="A119" s="4" t="s">
        <v>16</v>
      </c>
      <c r="B119" s="151"/>
      <c r="C119" s="8"/>
      <c r="D119" s="8"/>
      <c r="E119" s="8"/>
      <c r="G119" s="10"/>
      <c r="H119" s="10"/>
      <c r="I119" s="10"/>
    </row>
    <row r="120" spans="1:9" ht="15" thickBot="1">
      <c r="A120" s="4" t="s">
        <v>17</v>
      </c>
      <c r="B120" s="151"/>
      <c r="C120" s="8"/>
      <c r="D120" s="8"/>
      <c r="E120" s="8"/>
    </row>
    <row r="121" spans="1:9" ht="15" thickBot="1">
      <c r="A121" s="4" t="s">
        <v>18</v>
      </c>
      <c r="B121" s="151"/>
      <c r="C121" s="8"/>
      <c r="D121" s="8"/>
      <c r="E121" s="8"/>
    </row>
    <row r="122" spans="1:9" ht="15" thickBot="1">
      <c r="A122" s="225" t="s">
        <v>141</v>
      </c>
      <c r="B122" s="226"/>
      <c r="C122" s="226"/>
      <c r="D122" s="226"/>
      <c r="E122" s="227"/>
    </row>
    <row r="123" spans="1:9" ht="12.75" customHeight="1">
      <c r="A123" s="228"/>
      <c r="B123" s="16">
        <v>2019</v>
      </c>
      <c r="C123" s="16">
        <v>2020</v>
      </c>
      <c r="D123" s="16">
        <v>2021</v>
      </c>
      <c r="E123" s="16">
        <v>2022</v>
      </c>
    </row>
    <row r="124" spans="1:9" ht="15" thickBot="1">
      <c r="A124" s="229"/>
      <c r="B124" s="17" t="s">
        <v>5</v>
      </c>
      <c r="C124" s="17" t="s">
        <v>6</v>
      </c>
      <c r="D124" s="17" t="s">
        <v>6</v>
      </c>
      <c r="E124" s="17" t="s">
        <v>6</v>
      </c>
    </row>
    <row r="125" spans="1:9" ht="15" thickBot="1">
      <c r="A125" s="1" t="s">
        <v>95</v>
      </c>
      <c r="B125" s="9">
        <f>B126+B127+B128+B129</f>
        <v>0</v>
      </c>
      <c r="C125" s="9">
        <f t="shared" ref="C125:E125" si="21">C126+C127+C128+C129</f>
        <v>0</v>
      </c>
      <c r="D125" s="9">
        <f t="shared" si="21"/>
        <v>0</v>
      </c>
      <c r="E125" s="9">
        <f t="shared" si="21"/>
        <v>0</v>
      </c>
    </row>
    <row r="126" spans="1:9" ht="15" thickBot="1">
      <c r="A126" s="11" t="s">
        <v>107</v>
      </c>
      <c r="B126" s="9"/>
      <c r="C126" s="9"/>
      <c r="D126" s="9"/>
      <c r="E126" s="9"/>
    </row>
    <row r="127" spans="1:9" ht="15" thickBot="1">
      <c r="A127" s="11" t="s">
        <v>110</v>
      </c>
      <c r="B127" s="9"/>
      <c r="C127" s="9"/>
      <c r="D127" s="9"/>
      <c r="E127" s="9"/>
    </row>
    <row r="128" spans="1:9" ht="24.75" customHeight="1" thickBot="1">
      <c r="A128" s="11" t="s">
        <v>111</v>
      </c>
      <c r="B128" s="9"/>
      <c r="C128" s="9"/>
      <c r="D128" s="9"/>
      <c r="E128" s="9"/>
    </row>
    <row r="129" spans="1:5" ht="24.75" customHeight="1" thickBot="1">
      <c r="A129" s="11" t="s">
        <v>112</v>
      </c>
      <c r="B129" s="9"/>
      <c r="C129" s="9"/>
      <c r="D129" s="9"/>
      <c r="E129" s="9"/>
    </row>
    <row r="130" spans="1:5" ht="48.75" customHeight="1" thickBot="1">
      <c r="A130" s="1" t="s">
        <v>96</v>
      </c>
      <c r="B130" s="12">
        <f>B131+B132+B133+B134</f>
        <v>0</v>
      </c>
      <c r="C130" s="12">
        <f t="shared" ref="C130:E130" si="22">C131+C132+C133+C134</f>
        <v>0</v>
      </c>
      <c r="D130" s="12">
        <f t="shared" si="22"/>
        <v>0</v>
      </c>
      <c r="E130" s="12">
        <f t="shared" si="22"/>
        <v>2705</v>
      </c>
    </row>
    <row r="131" spans="1:5" ht="24.75" customHeight="1" thickBot="1">
      <c r="A131" s="11" t="s">
        <v>107</v>
      </c>
      <c r="B131" s="95"/>
      <c r="C131" s="96"/>
      <c r="D131" s="9"/>
      <c r="E131" s="9">
        <v>2705</v>
      </c>
    </row>
    <row r="132" spans="1:5" ht="24.75" customHeight="1" thickBot="1">
      <c r="A132" s="11" t="s">
        <v>110</v>
      </c>
      <c r="B132" s="95"/>
      <c r="C132" s="96"/>
      <c r="D132" s="9"/>
      <c r="E132" s="9"/>
    </row>
    <row r="133" spans="1:5" ht="24.75" customHeight="1" thickBot="1">
      <c r="A133" s="11" t="s">
        <v>111</v>
      </c>
      <c r="B133" s="12"/>
      <c r="C133" s="9"/>
      <c r="D133" s="9"/>
      <c r="E133" s="9"/>
    </row>
    <row r="134" spans="1:5" ht="24.75" customHeight="1" thickBot="1">
      <c r="A134" s="11" t="s">
        <v>112</v>
      </c>
      <c r="B134" s="12"/>
      <c r="C134" s="9"/>
      <c r="D134" s="9"/>
      <c r="E134" s="9"/>
    </row>
    <row r="135" spans="1:5" ht="48.75" customHeight="1" thickBot="1">
      <c r="A135" s="98" t="s">
        <v>142</v>
      </c>
      <c r="B135" s="12">
        <f>B125+B130</f>
        <v>0</v>
      </c>
      <c r="C135" s="12">
        <f t="shared" ref="C135:E135" si="23">C125+C130</f>
        <v>0</v>
      </c>
      <c r="D135" s="12">
        <f t="shared" si="23"/>
        <v>0</v>
      </c>
      <c r="E135" s="12">
        <f t="shared" si="23"/>
        <v>2705</v>
      </c>
    </row>
    <row r="136" spans="1:5" ht="57" customHeight="1" thickBot="1">
      <c r="A136" s="18" t="s">
        <v>136</v>
      </c>
      <c r="B136" s="18" t="s">
        <v>163</v>
      </c>
      <c r="C136" s="97" t="s">
        <v>109</v>
      </c>
      <c r="D136" s="217" t="s">
        <v>164</v>
      </c>
      <c r="E136" s="218"/>
    </row>
    <row r="137" spans="1:5" ht="15" thickBot="1">
      <c r="A137" s="4" t="s">
        <v>9</v>
      </c>
      <c r="B137" s="219" t="s">
        <v>165</v>
      </c>
      <c r="C137" s="220"/>
      <c r="D137" s="220"/>
      <c r="E137" s="221"/>
    </row>
    <row r="138" spans="1:5" ht="23.25" customHeight="1" thickBot="1">
      <c r="A138" s="4" t="s">
        <v>14</v>
      </c>
      <c r="B138" s="222" t="s">
        <v>140</v>
      </c>
      <c r="C138" s="223"/>
      <c r="D138" s="223"/>
      <c r="E138" s="224"/>
    </row>
    <row r="139" spans="1:5">
      <c r="A139" s="228"/>
      <c r="B139" s="16">
        <v>2019</v>
      </c>
      <c r="C139" s="16">
        <v>2020</v>
      </c>
      <c r="D139" s="16">
        <v>2021</v>
      </c>
      <c r="E139" s="16">
        <v>2022</v>
      </c>
    </row>
    <row r="140" spans="1:5" ht="15" thickBot="1">
      <c r="A140" s="229"/>
      <c r="B140" s="17" t="s">
        <v>5</v>
      </c>
      <c r="C140" s="17" t="s">
        <v>6</v>
      </c>
      <c r="D140" s="17" t="s">
        <v>6</v>
      </c>
      <c r="E140" s="17" t="s">
        <v>6</v>
      </c>
    </row>
    <row r="141" spans="1:5" ht="15" thickBot="1">
      <c r="A141" s="4" t="s">
        <v>8</v>
      </c>
      <c r="B141" s="108"/>
      <c r="C141" s="151"/>
      <c r="D141" s="4"/>
      <c r="E141" s="185">
        <v>19</v>
      </c>
    </row>
    <row r="142" spans="1:5" ht="34.5" customHeight="1" thickBot="1">
      <c r="A142" s="4" t="s">
        <v>15</v>
      </c>
      <c r="B142" s="94">
        <f>B160</f>
        <v>0</v>
      </c>
      <c r="C142" s="6">
        <f>C160</f>
        <v>0</v>
      </c>
      <c r="D142" s="6">
        <f t="shared" ref="D142:E142" si="24">D160</f>
        <v>0</v>
      </c>
      <c r="E142" s="6">
        <f t="shared" si="24"/>
        <v>18050</v>
      </c>
    </row>
    <row r="143" spans="1:5" ht="34.5" customHeight="1" thickBot="1">
      <c r="A143" s="4" t="s">
        <v>23</v>
      </c>
      <c r="B143" s="94"/>
      <c r="C143" s="6"/>
      <c r="D143" s="6"/>
      <c r="E143" s="6">
        <f t="shared" ref="E143" si="25">E142/E141</f>
        <v>950</v>
      </c>
    </row>
    <row r="144" spans="1:5" ht="15" thickBot="1">
      <c r="A144" s="4" t="s">
        <v>16</v>
      </c>
      <c r="B144" s="151"/>
      <c r="C144" s="8"/>
      <c r="D144" s="8"/>
      <c r="E144" s="8"/>
    </row>
    <row r="145" spans="1:9" ht="15" thickBot="1">
      <c r="A145" s="4" t="s">
        <v>17</v>
      </c>
      <c r="B145" s="151"/>
      <c r="C145" s="8"/>
      <c r="D145" s="8"/>
      <c r="E145" s="8"/>
      <c r="G145" s="10"/>
      <c r="H145" s="10"/>
      <c r="I145" s="10"/>
    </row>
    <row r="146" spans="1:9" ht="15" thickBot="1">
      <c r="A146" s="4" t="s">
        <v>18</v>
      </c>
      <c r="B146" s="151"/>
      <c r="C146" s="8"/>
      <c r="D146" s="8"/>
      <c r="E146" s="8"/>
    </row>
    <row r="147" spans="1:9" ht="15" thickBot="1">
      <c r="A147" s="225" t="s">
        <v>143</v>
      </c>
      <c r="B147" s="226"/>
      <c r="C147" s="226"/>
      <c r="D147" s="226"/>
      <c r="E147" s="227"/>
    </row>
    <row r="148" spans="1:9">
      <c r="A148" s="228"/>
      <c r="B148" s="16">
        <v>2019</v>
      </c>
      <c r="C148" s="16">
        <v>2020</v>
      </c>
      <c r="D148" s="16">
        <v>2021</v>
      </c>
      <c r="E148" s="16">
        <v>2022</v>
      </c>
    </row>
    <row r="149" spans="1:9" ht="12.75" customHeight="1" thickBot="1">
      <c r="A149" s="229"/>
      <c r="B149" s="17" t="s">
        <v>5</v>
      </c>
      <c r="C149" s="17" t="s">
        <v>6</v>
      </c>
      <c r="D149" s="17" t="s">
        <v>6</v>
      </c>
      <c r="E149" s="17" t="s">
        <v>6</v>
      </c>
    </row>
    <row r="150" spans="1:9" ht="15" thickBot="1">
      <c r="A150" s="1" t="s">
        <v>95</v>
      </c>
      <c r="B150" s="9">
        <f>B151+B152+B153+B154</f>
        <v>0</v>
      </c>
      <c r="C150" s="9">
        <f t="shared" ref="C150:E150" si="26">C151+C152+C153+C154</f>
        <v>0</v>
      </c>
      <c r="D150" s="9">
        <f t="shared" si="26"/>
        <v>0</v>
      </c>
      <c r="E150" s="9">
        <f t="shared" si="26"/>
        <v>0</v>
      </c>
    </row>
    <row r="151" spans="1:9" ht="15" thickBot="1">
      <c r="A151" s="11" t="s">
        <v>107</v>
      </c>
      <c r="B151" s="9"/>
      <c r="C151" s="9"/>
      <c r="D151" s="9"/>
      <c r="E151" s="9"/>
    </row>
    <row r="152" spans="1:9" ht="15" thickBot="1">
      <c r="A152" s="11" t="s">
        <v>110</v>
      </c>
      <c r="B152" s="9"/>
      <c r="C152" s="9"/>
      <c r="D152" s="9"/>
      <c r="E152" s="9"/>
    </row>
    <row r="153" spans="1:9" ht="15" thickBot="1">
      <c r="A153" s="11" t="s">
        <v>111</v>
      </c>
      <c r="B153" s="9"/>
      <c r="C153" s="9"/>
      <c r="D153" s="9"/>
      <c r="E153" s="9"/>
    </row>
    <row r="154" spans="1:9" ht="15" thickBot="1">
      <c r="A154" s="11" t="s">
        <v>112</v>
      </c>
      <c r="B154" s="9"/>
      <c r="C154" s="9"/>
      <c r="D154" s="9"/>
      <c r="E154" s="9"/>
    </row>
    <row r="155" spans="1:9" ht="15" thickBot="1">
      <c r="A155" s="1" t="s">
        <v>96</v>
      </c>
      <c r="B155" s="12">
        <f>B156+B157+B158+B159</f>
        <v>0</v>
      </c>
      <c r="C155" s="12">
        <f t="shared" ref="C155:E155" si="27">C156+C157+C158+C159</f>
        <v>0</v>
      </c>
      <c r="D155" s="12">
        <f t="shared" si="27"/>
        <v>0</v>
      </c>
      <c r="E155" s="12">
        <f t="shared" si="27"/>
        <v>18050</v>
      </c>
    </row>
    <row r="156" spans="1:9" ht="15" thickBot="1">
      <c r="A156" s="11" t="s">
        <v>107</v>
      </c>
      <c r="B156" s="95"/>
      <c r="C156" s="96"/>
      <c r="D156" s="9"/>
      <c r="E156" s="9">
        <v>18050</v>
      </c>
    </row>
    <row r="157" spans="1:9" ht="15" thickBot="1">
      <c r="A157" s="11" t="s">
        <v>110</v>
      </c>
      <c r="B157" s="12"/>
      <c r="C157" s="9"/>
      <c r="D157" s="9"/>
      <c r="E157" s="9"/>
    </row>
    <row r="158" spans="1:9" ht="15" thickBot="1">
      <c r="A158" s="11" t="s">
        <v>111</v>
      </c>
      <c r="B158" s="12"/>
      <c r="C158" s="9"/>
      <c r="D158" s="9"/>
      <c r="E158" s="9"/>
    </row>
    <row r="159" spans="1:9" ht="15" thickBot="1">
      <c r="A159" s="11" t="s">
        <v>112</v>
      </c>
      <c r="B159" s="12"/>
      <c r="C159" s="9"/>
      <c r="D159" s="9"/>
      <c r="E159" s="9"/>
    </row>
    <row r="160" spans="1:9" ht="15" thickBot="1">
      <c r="A160" s="18" t="s">
        <v>144</v>
      </c>
      <c r="B160" s="187">
        <f>B150+B155</f>
        <v>0</v>
      </c>
      <c r="C160" s="187">
        <f t="shared" ref="C160:E160" si="28">C150+C155</f>
        <v>0</v>
      </c>
      <c r="D160" s="187">
        <f t="shared" si="28"/>
        <v>0</v>
      </c>
      <c r="E160" s="187">
        <f t="shared" si="28"/>
        <v>18050</v>
      </c>
    </row>
    <row r="161" spans="1:9" ht="27" customHeight="1" thickBot="1">
      <c r="A161" s="18" t="s">
        <v>100</v>
      </c>
      <c r="B161" s="230" t="s">
        <v>166</v>
      </c>
      <c r="C161" s="231"/>
      <c r="D161" s="232"/>
      <c r="E161" s="233"/>
    </row>
    <row r="162" spans="1:9" ht="31.2" thickBot="1">
      <c r="A162" s="18" t="s">
        <v>145</v>
      </c>
      <c r="B162" s="18" t="s">
        <v>152</v>
      </c>
      <c r="C162" s="97" t="s">
        <v>109</v>
      </c>
      <c r="D162" s="217" t="s">
        <v>151</v>
      </c>
      <c r="E162" s="218"/>
    </row>
    <row r="163" spans="1:9" ht="25.5" customHeight="1" thickBot="1">
      <c r="A163" s="4" t="s">
        <v>9</v>
      </c>
      <c r="B163" s="219" t="s">
        <v>167</v>
      </c>
      <c r="C163" s="220"/>
      <c r="D163" s="220"/>
      <c r="E163" s="221"/>
    </row>
    <row r="164" spans="1:9" ht="15" thickBot="1">
      <c r="A164" s="4" t="s">
        <v>14</v>
      </c>
      <c r="B164" s="222" t="s">
        <v>168</v>
      </c>
      <c r="C164" s="223"/>
      <c r="D164" s="223"/>
      <c r="E164" s="224"/>
    </row>
    <row r="165" spans="1:9" ht="17.25" customHeight="1">
      <c r="A165" s="228"/>
      <c r="B165" s="16">
        <v>2019</v>
      </c>
      <c r="C165" s="16">
        <v>2020</v>
      </c>
      <c r="D165" s="16">
        <v>2021</v>
      </c>
      <c r="E165" s="16">
        <v>2022</v>
      </c>
    </row>
    <row r="166" spans="1:9" ht="15" thickBot="1">
      <c r="A166" s="229"/>
      <c r="B166" s="17" t="s">
        <v>5</v>
      </c>
      <c r="C166" s="17" t="s">
        <v>6</v>
      </c>
      <c r="D166" s="17" t="s">
        <v>6</v>
      </c>
      <c r="E166" s="17" t="s">
        <v>6</v>
      </c>
    </row>
    <row r="167" spans="1:9" ht="12.75" customHeight="1" thickBot="1">
      <c r="A167" s="4" t="s">
        <v>8</v>
      </c>
      <c r="B167" s="151"/>
      <c r="C167" s="151"/>
      <c r="D167" s="151"/>
      <c r="E167" s="151">
        <v>10</v>
      </c>
    </row>
    <row r="168" spans="1:9" ht="15" thickBot="1">
      <c r="A168" s="4" t="s">
        <v>15</v>
      </c>
      <c r="B168" s="6">
        <f>B186</f>
        <v>0</v>
      </c>
      <c r="C168" s="6">
        <f>C186</f>
        <v>0</v>
      </c>
      <c r="D168" s="6">
        <f t="shared" ref="D168:E168" si="29">D186</f>
        <v>0</v>
      </c>
      <c r="E168" s="6">
        <f t="shared" si="29"/>
        <v>25000</v>
      </c>
    </row>
    <row r="169" spans="1:9" ht="15" thickBot="1">
      <c r="A169" s="4" t="s">
        <v>23</v>
      </c>
      <c r="B169" s="6"/>
      <c r="C169" s="6"/>
      <c r="D169" s="6"/>
      <c r="E169" s="6">
        <f t="shared" ref="E169" si="30">E168/E167</f>
        <v>2500</v>
      </c>
    </row>
    <row r="170" spans="1:9" ht="15" thickBot="1">
      <c r="A170" s="4" t="s">
        <v>16</v>
      </c>
      <c r="B170" s="151"/>
      <c r="C170" s="8"/>
      <c r="D170" s="8"/>
      <c r="E170" s="8"/>
    </row>
    <row r="171" spans="1:9" ht="15" thickBot="1">
      <c r="A171" s="4" t="s">
        <v>17</v>
      </c>
      <c r="B171" s="151"/>
      <c r="C171" s="8"/>
      <c r="D171" s="8"/>
      <c r="E171" s="8"/>
    </row>
    <row r="172" spans="1:9" ht="15" thickBot="1">
      <c r="A172" s="4" t="s">
        <v>18</v>
      </c>
      <c r="B172" s="151"/>
      <c r="C172" s="8"/>
      <c r="D172" s="8"/>
      <c r="E172" s="8"/>
      <c r="G172" s="10"/>
      <c r="H172" s="10"/>
      <c r="I172" s="10"/>
    </row>
    <row r="173" spans="1:9" ht="15" thickBot="1">
      <c r="A173" s="225" t="s">
        <v>148</v>
      </c>
      <c r="B173" s="226"/>
      <c r="C173" s="226"/>
      <c r="D173" s="226"/>
      <c r="E173" s="227"/>
    </row>
    <row r="174" spans="1:9">
      <c r="A174" s="228"/>
      <c r="B174" s="16">
        <v>2019</v>
      </c>
      <c r="C174" s="16">
        <v>2020</v>
      </c>
      <c r="D174" s="16">
        <v>2021</v>
      </c>
      <c r="E174" s="16">
        <v>2022</v>
      </c>
    </row>
    <row r="175" spans="1:9" ht="15" thickBot="1">
      <c r="A175" s="229"/>
      <c r="B175" s="17" t="s">
        <v>5</v>
      </c>
      <c r="C175" s="17" t="s">
        <v>6</v>
      </c>
      <c r="D175" s="17" t="s">
        <v>6</v>
      </c>
      <c r="E175" s="17" t="s">
        <v>6</v>
      </c>
    </row>
    <row r="176" spans="1:9" ht="48.75" customHeight="1" thickBot="1">
      <c r="A176" s="1" t="s">
        <v>95</v>
      </c>
      <c r="B176" s="9">
        <f>B177+B178+B179+B180</f>
        <v>0</v>
      </c>
      <c r="C176" s="9">
        <f t="shared" ref="C176:E176" si="31">C177+C178+C179+C180</f>
        <v>0</v>
      </c>
      <c r="D176" s="9">
        <f t="shared" si="31"/>
        <v>0</v>
      </c>
      <c r="E176" s="9">
        <f t="shared" si="31"/>
        <v>0</v>
      </c>
    </row>
    <row r="177" spans="1:5" ht="24.75" customHeight="1" thickBot="1">
      <c r="A177" s="11" t="s">
        <v>107</v>
      </c>
      <c r="B177" s="9"/>
      <c r="C177" s="9"/>
      <c r="D177" s="9"/>
      <c r="E177" s="9"/>
    </row>
    <row r="178" spans="1:5" ht="24.75" customHeight="1" thickBot="1">
      <c r="A178" s="11" t="s">
        <v>110</v>
      </c>
      <c r="B178" s="9"/>
      <c r="C178" s="9"/>
      <c r="D178" s="9"/>
      <c r="E178" s="9"/>
    </row>
    <row r="179" spans="1:5" ht="24.75" customHeight="1" thickBot="1">
      <c r="A179" s="11" t="s">
        <v>111</v>
      </c>
      <c r="B179" s="9"/>
      <c r="C179" s="9"/>
      <c r="D179" s="9"/>
      <c r="E179" s="9"/>
    </row>
    <row r="180" spans="1:5" ht="24.75" customHeight="1" thickBot="1">
      <c r="A180" s="11" t="s">
        <v>112</v>
      </c>
      <c r="B180" s="9"/>
      <c r="C180" s="9"/>
      <c r="D180" s="9"/>
      <c r="E180" s="9"/>
    </row>
    <row r="181" spans="1:5" ht="48.75" customHeight="1" thickBot="1">
      <c r="A181" s="1" t="s">
        <v>96</v>
      </c>
      <c r="B181" s="12">
        <f>B182+B183+B184+B185</f>
        <v>0</v>
      </c>
      <c r="C181" s="12">
        <f t="shared" ref="C181:E181" si="32">C182+C183+C184+C185</f>
        <v>0</v>
      </c>
      <c r="D181" s="12">
        <f t="shared" si="32"/>
        <v>0</v>
      </c>
      <c r="E181" s="12">
        <f t="shared" si="32"/>
        <v>25000</v>
      </c>
    </row>
    <row r="182" spans="1:5" ht="24.75" customHeight="1" thickBot="1">
      <c r="A182" s="11" t="s">
        <v>107</v>
      </c>
      <c r="B182" s="95"/>
      <c r="C182" s="96"/>
      <c r="D182" s="9"/>
      <c r="E182" s="9">
        <f>'[2]2022 (Prog. 03310)'!$H$12+'[2]2022 (Prog. 03310)'!$H$13</f>
        <v>25000</v>
      </c>
    </row>
    <row r="183" spans="1:5" ht="24.75" customHeight="1" thickBot="1">
      <c r="A183" s="11" t="s">
        <v>110</v>
      </c>
      <c r="B183" s="12"/>
      <c r="C183" s="9"/>
      <c r="D183" s="9"/>
      <c r="E183" s="9"/>
    </row>
    <row r="184" spans="1:5" ht="24.75" customHeight="1" thickBot="1">
      <c r="A184" s="11" t="s">
        <v>111</v>
      </c>
      <c r="B184" s="12"/>
      <c r="C184" s="9"/>
      <c r="D184" s="9"/>
      <c r="E184" s="9"/>
    </row>
    <row r="185" spans="1:5" ht="24.75" customHeight="1" thickBot="1">
      <c r="A185" s="11" t="s">
        <v>112</v>
      </c>
      <c r="B185" s="12"/>
      <c r="C185" s="9"/>
      <c r="D185" s="9"/>
      <c r="E185" s="9"/>
    </row>
    <row r="186" spans="1:5" ht="48.75" customHeight="1" thickBot="1">
      <c r="A186" s="98" t="s">
        <v>149</v>
      </c>
      <c r="B186" s="187">
        <f>B176+B181</f>
        <v>0</v>
      </c>
      <c r="C186" s="187">
        <f t="shared" ref="C186:E186" si="33">C176+C181</f>
        <v>0</v>
      </c>
      <c r="D186" s="187">
        <f t="shared" si="33"/>
        <v>0</v>
      </c>
      <c r="E186" s="187">
        <f t="shared" si="33"/>
        <v>25000</v>
      </c>
    </row>
    <row r="187" spans="1:5" ht="15" thickBot="1">
      <c r="A187" s="234" t="s">
        <v>93</v>
      </c>
      <c r="B187" s="235"/>
      <c r="C187" s="235"/>
      <c r="D187" s="235"/>
      <c r="E187" s="236"/>
    </row>
    <row r="188" spans="1:5" ht="15" hidden="1" thickBot="1">
      <c r="A188" s="234" t="s">
        <v>97</v>
      </c>
      <c r="B188" s="235"/>
      <c r="C188" s="235"/>
      <c r="D188" s="235"/>
      <c r="E188" s="236"/>
    </row>
    <row r="189" spans="1:5" ht="45.75" hidden="1" customHeight="1" thickBot="1">
      <c r="A189" s="18" t="s">
        <v>100</v>
      </c>
      <c r="B189" s="237" t="s">
        <v>230</v>
      </c>
      <c r="C189" s="238"/>
      <c r="D189" s="238"/>
      <c r="E189" s="239"/>
    </row>
    <row r="190" spans="1:5" ht="57" hidden="1" customHeight="1" thickBot="1">
      <c r="A190" s="18" t="s">
        <v>150</v>
      </c>
      <c r="B190" s="106" t="s">
        <v>170</v>
      </c>
      <c r="C190" s="99" t="s">
        <v>109</v>
      </c>
      <c r="D190" s="100"/>
      <c r="E190" s="101" t="s">
        <v>131</v>
      </c>
    </row>
    <row r="191" spans="1:5" ht="23.25" hidden="1" customHeight="1" thickBot="1">
      <c r="A191" s="4" t="s">
        <v>9</v>
      </c>
      <c r="B191" s="219" t="s">
        <v>261</v>
      </c>
      <c r="C191" s="220"/>
      <c r="D191" s="220"/>
      <c r="E191" s="221"/>
    </row>
    <row r="192" spans="1:5" ht="15" hidden="1" thickBot="1">
      <c r="A192" s="4" t="s">
        <v>14</v>
      </c>
      <c r="B192" s="240" t="s">
        <v>171</v>
      </c>
      <c r="C192" s="223"/>
      <c r="D192" s="223"/>
      <c r="E192" s="224"/>
    </row>
    <row r="193" spans="1:9" hidden="1">
      <c r="A193" s="228"/>
      <c r="B193" s="16">
        <v>2019</v>
      </c>
      <c r="C193" s="16">
        <v>2020</v>
      </c>
      <c r="D193" s="16">
        <v>2021</v>
      </c>
      <c r="E193" s="16">
        <v>2022</v>
      </c>
    </row>
    <row r="194" spans="1:9" ht="15" hidden="1" thickBot="1">
      <c r="A194" s="229"/>
      <c r="B194" s="17" t="s">
        <v>5</v>
      </c>
      <c r="C194" s="17" t="s">
        <v>6</v>
      </c>
      <c r="D194" s="17" t="s">
        <v>6</v>
      </c>
      <c r="E194" s="17" t="s">
        <v>6</v>
      </c>
    </row>
    <row r="195" spans="1:9" ht="15" hidden="1" thickBot="1">
      <c r="A195" s="4" t="s">
        <v>8</v>
      </c>
      <c r="B195" s="151">
        <v>0</v>
      </c>
      <c r="C195" s="151">
        <v>0</v>
      </c>
      <c r="D195" s="151">
        <v>0</v>
      </c>
      <c r="E195" s="4">
        <v>0</v>
      </c>
    </row>
    <row r="196" spans="1:9" ht="15" hidden="1" thickBot="1">
      <c r="A196" s="4" t="s">
        <v>15</v>
      </c>
      <c r="B196" s="6">
        <f>B214</f>
        <v>0</v>
      </c>
      <c r="C196" s="6">
        <f t="shared" ref="C196:E196" si="34">C214</f>
        <v>0</v>
      </c>
      <c r="D196" s="6">
        <f t="shared" si="34"/>
        <v>0</v>
      </c>
      <c r="E196" s="6">
        <f t="shared" si="34"/>
        <v>0</v>
      </c>
    </row>
    <row r="197" spans="1:9" ht="15" hidden="1" thickBot="1">
      <c r="A197" s="4" t="s">
        <v>23</v>
      </c>
      <c r="B197" s="6" t="e">
        <f>B196/B195</f>
        <v>#DIV/0!</v>
      </c>
      <c r="C197" s="6" t="e">
        <f t="shared" ref="C197:E197" si="35">C196/C195</f>
        <v>#DIV/0!</v>
      </c>
      <c r="D197" s="6" t="e">
        <f t="shared" si="35"/>
        <v>#DIV/0!</v>
      </c>
      <c r="E197" s="6" t="e">
        <f t="shared" si="35"/>
        <v>#DIV/0!</v>
      </c>
    </row>
    <row r="198" spans="1:9" ht="15" hidden="1" thickBot="1">
      <c r="A198" s="4" t="s">
        <v>16</v>
      </c>
      <c r="B198" s="151" t="s">
        <v>22</v>
      </c>
      <c r="C198" s="8" t="e">
        <f>C195/B195-1</f>
        <v>#DIV/0!</v>
      </c>
      <c r="D198" s="8" t="e">
        <f t="shared" ref="D198:E200" si="36">D195/C195-1</f>
        <v>#DIV/0!</v>
      </c>
      <c r="E198" s="8" t="e">
        <f t="shared" si="36"/>
        <v>#DIV/0!</v>
      </c>
    </row>
    <row r="199" spans="1:9" ht="17.25" hidden="1" customHeight="1" thickBot="1">
      <c r="A199" s="4" t="s">
        <v>17</v>
      </c>
      <c r="B199" s="151" t="s">
        <v>22</v>
      </c>
      <c r="C199" s="8" t="e">
        <f>C196/B196-1</f>
        <v>#DIV/0!</v>
      </c>
      <c r="D199" s="8" t="e">
        <f t="shared" si="36"/>
        <v>#DIV/0!</v>
      </c>
      <c r="E199" s="8" t="e">
        <f t="shared" si="36"/>
        <v>#DIV/0!</v>
      </c>
    </row>
    <row r="200" spans="1:9" ht="15" hidden="1" thickBot="1">
      <c r="A200" s="4" t="s">
        <v>18</v>
      </c>
      <c r="B200" s="151" t="s">
        <v>22</v>
      </c>
      <c r="C200" s="8" t="e">
        <f>C197/B197-1</f>
        <v>#DIV/0!</v>
      </c>
      <c r="D200" s="8" t="e">
        <f t="shared" si="36"/>
        <v>#DIV/0!</v>
      </c>
      <c r="E200" s="8" t="e">
        <f t="shared" si="36"/>
        <v>#DIV/0!</v>
      </c>
    </row>
    <row r="201" spans="1:9" ht="12.75" hidden="1" customHeight="1" thickBot="1">
      <c r="A201" s="225" t="s">
        <v>178</v>
      </c>
      <c r="B201" s="226"/>
      <c r="C201" s="226"/>
      <c r="D201" s="226"/>
      <c r="E201" s="227"/>
    </row>
    <row r="202" spans="1:9" hidden="1">
      <c r="A202" s="228"/>
      <c r="B202" s="16">
        <v>2019</v>
      </c>
      <c r="C202" s="16">
        <v>2020</v>
      </c>
      <c r="D202" s="16">
        <v>2021</v>
      </c>
      <c r="E202" s="16">
        <v>2022</v>
      </c>
    </row>
    <row r="203" spans="1:9" ht="15" hidden="1" thickBot="1">
      <c r="A203" s="229"/>
      <c r="B203" s="17" t="s">
        <v>5</v>
      </c>
      <c r="C203" s="17" t="s">
        <v>6</v>
      </c>
      <c r="D203" s="17" t="s">
        <v>6</v>
      </c>
      <c r="E203" s="17" t="s">
        <v>6</v>
      </c>
    </row>
    <row r="204" spans="1:9" ht="15" hidden="1" thickBot="1">
      <c r="A204" s="1" t="s">
        <v>95</v>
      </c>
      <c r="B204" s="9">
        <f>B205+B206+B207+B208</f>
        <v>0</v>
      </c>
      <c r="C204" s="9">
        <f t="shared" ref="C204:E204" si="37">C205+C206+C207+C208</f>
        <v>0</v>
      </c>
      <c r="D204" s="9">
        <f t="shared" si="37"/>
        <v>0</v>
      </c>
      <c r="E204" s="9">
        <f t="shared" si="37"/>
        <v>0</v>
      </c>
    </row>
    <row r="205" spans="1:9" ht="15" hidden="1" thickBot="1">
      <c r="A205" s="11" t="s">
        <v>107</v>
      </c>
      <c r="B205" s="9"/>
      <c r="C205" s="9">
        <v>0</v>
      </c>
      <c r="D205" s="9">
        <v>0</v>
      </c>
      <c r="E205" s="9">
        <v>0</v>
      </c>
    </row>
    <row r="206" spans="1:9" ht="15" hidden="1" thickBot="1">
      <c r="A206" s="11" t="s">
        <v>110</v>
      </c>
      <c r="B206" s="9"/>
      <c r="C206" s="9"/>
      <c r="D206" s="9"/>
      <c r="E206" s="9"/>
      <c r="G206" s="10"/>
      <c r="H206" s="10"/>
      <c r="I206" s="10"/>
    </row>
    <row r="207" spans="1:9" ht="15" hidden="1" thickBot="1">
      <c r="A207" s="11" t="s">
        <v>111</v>
      </c>
      <c r="B207" s="9"/>
      <c r="C207" s="9"/>
      <c r="D207" s="9"/>
      <c r="E207" s="9"/>
    </row>
    <row r="208" spans="1:9" ht="24.75" hidden="1" customHeight="1" thickBot="1">
      <c r="A208" s="11" t="s">
        <v>112</v>
      </c>
      <c r="B208" s="9"/>
      <c r="C208" s="9"/>
      <c r="D208" s="9"/>
      <c r="E208" s="9"/>
    </row>
    <row r="209" spans="1:5" ht="48.75" hidden="1" customHeight="1" thickBot="1">
      <c r="A209" s="1" t="s">
        <v>96</v>
      </c>
      <c r="B209" s="12">
        <f>B210+B211+B212+B213</f>
        <v>0</v>
      </c>
      <c r="C209" s="12">
        <f t="shared" ref="C209:E209" si="38">C210+C211+C212+C213</f>
        <v>0</v>
      </c>
      <c r="D209" s="12">
        <f t="shared" si="38"/>
        <v>0</v>
      </c>
      <c r="E209" s="12">
        <f t="shared" si="38"/>
        <v>0</v>
      </c>
    </row>
    <row r="210" spans="1:5" ht="24.75" hidden="1" customHeight="1" thickBot="1">
      <c r="A210" s="11" t="s">
        <v>107</v>
      </c>
      <c r="B210" s="12"/>
      <c r="C210" s="95">
        <v>0</v>
      </c>
      <c r="D210" s="12">
        <v>0</v>
      </c>
      <c r="E210" s="12"/>
    </row>
    <row r="211" spans="1:5" ht="24.75" hidden="1" customHeight="1" thickBot="1">
      <c r="A211" s="11" t="s">
        <v>110</v>
      </c>
      <c r="B211" s="12"/>
      <c r="C211" s="12"/>
      <c r="D211" s="12"/>
      <c r="E211" s="12"/>
    </row>
    <row r="212" spans="1:5" ht="24.75" hidden="1" customHeight="1" thickBot="1">
      <c r="A212" s="11" t="s">
        <v>111</v>
      </c>
      <c r="B212" s="12"/>
      <c r="C212" s="12"/>
      <c r="D212" s="12"/>
      <c r="E212" s="12"/>
    </row>
    <row r="213" spans="1:5" ht="24.75" hidden="1" customHeight="1" thickBot="1">
      <c r="A213" s="11" t="s">
        <v>112</v>
      </c>
      <c r="B213" s="12"/>
      <c r="C213" s="12"/>
      <c r="D213" s="12"/>
      <c r="E213" s="12"/>
    </row>
    <row r="214" spans="1:5" ht="48.75" hidden="1" customHeight="1" thickBot="1">
      <c r="A214" s="111" t="s">
        <v>179</v>
      </c>
      <c r="B214" s="12">
        <f>B204+B209</f>
        <v>0</v>
      </c>
      <c r="C214" s="12">
        <f t="shared" ref="C214:E214" si="39">C204+C209</f>
        <v>0</v>
      </c>
      <c r="D214" s="12">
        <f t="shared" si="39"/>
        <v>0</v>
      </c>
      <c r="E214" s="12">
        <f t="shared" si="39"/>
        <v>0</v>
      </c>
    </row>
    <row r="215" spans="1:5" ht="57" customHeight="1" thickBot="1">
      <c r="A215" s="18" t="s">
        <v>153</v>
      </c>
      <c r="B215" s="18" t="s">
        <v>172</v>
      </c>
      <c r="C215" s="97" t="s">
        <v>109</v>
      </c>
      <c r="D215" s="217" t="s">
        <v>130</v>
      </c>
      <c r="E215" s="218"/>
    </row>
    <row r="216" spans="1:5" ht="23.25" customHeight="1" thickBot="1">
      <c r="A216" s="4" t="s">
        <v>9</v>
      </c>
      <c r="B216" s="219" t="s">
        <v>242</v>
      </c>
      <c r="C216" s="220"/>
      <c r="D216" s="220"/>
      <c r="E216" s="221"/>
    </row>
    <row r="217" spans="1:5" ht="23.25" customHeight="1" thickBot="1">
      <c r="A217" s="4" t="s">
        <v>14</v>
      </c>
      <c r="B217" s="222" t="s">
        <v>129</v>
      </c>
      <c r="C217" s="223"/>
      <c r="D217" s="223"/>
      <c r="E217" s="224"/>
    </row>
    <row r="218" spans="1:5">
      <c r="A218" s="228"/>
      <c r="B218" s="16">
        <v>2019</v>
      </c>
      <c r="C218" s="16">
        <v>2020</v>
      </c>
      <c r="D218" s="16">
        <v>2021</v>
      </c>
      <c r="E218" s="16">
        <v>2022</v>
      </c>
    </row>
    <row r="219" spans="1:5" ht="15" thickBot="1">
      <c r="A219" s="229"/>
      <c r="B219" s="17" t="s">
        <v>5</v>
      </c>
      <c r="C219" s="17" t="s">
        <v>6</v>
      </c>
      <c r="D219" s="17" t="s">
        <v>6</v>
      </c>
      <c r="E219" s="17" t="s">
        <v>6</v>
      </c>
    </row>
    <row r="220" spans="1:5" ht="15" thickBot="1">
      <c r="A220" s="4" t="s">
        <v>8</v>
      </c>
      <c r="B220" s="4">
        <v>0</v>
      </c>
      <c r="C220" s="151">
        <v>0</v>
      </c>
      <c r="D220" s="151"/>
      <c r="E220" s="153">
        <f>E221/E222</f>
        <v>1014.4927536231884</v>
      </c>
    </row>
    <row r="221" spans="1:5" ht="34.5" customHeight="1" thickBot="1">
      <c r="A221" s="4" t="s">
        <v>15</v>
      </c>
      <c r="B221" s="6"/>
      <c r="C221" s="6">
        <f>C239</f>
        <v>0</v>
      </c>
      <c r="D221" s="6">
        <f t="shared" ref="D221:E221" si="40">D239</f>
        <v>0</v>
      </c>
      <c r="E221" s="6">
        <f t="shared" si="40"/>
        <v>70000</v>
      </c>
    </row>
    <row r="222" spans="1:5" ht="34.5" customHeight="1" thickBot="1">
      <c r="A222" s="4" t="s">
        <v>23</v>
      </c>
      <c r="B222" s="6"/>
      <c r="C222" s="6"/>
      <c r="D222" s="6"/>
      <c r="E222" s="6">
        <v>69</v>
      </c>
    </row>
    <row r="223" spans="1:5" ht="23.25" customHeight="1" thickBot="1">
      <c r="A223" s="4" t="s">
        <v>16</v>
      </c>
      <c r="B223" s="151"/>
      <c r="C223" s="8"/>
      <c r="D223" s="8"/>
      <c r="E223" s="8"/>
    </row>
    <row r="224" spans="1:5" ht="15" thickBot="1">
      <c r="A224" s="4" t="s">
        <v>17</v>
      </c>
      <c r="B224" s="151"/>
      <c r="C224" s="8"/>
      <c r="D224" s="8"/>
      <c r="E224" s="8"/>
    </row>
    <row r="225" spans="1:9" ht="12.75" customHeight="1" thickBot="1">
      <c r="A225" s="4" t="s">
        <v>18</v>
      </c>
      <c r="B225" s="151"/>
      <c r="C225" s="8"/>
      <c r="D225" s="8"/>
      <c r="E225" s="8"/>
    </row>
    <row r="226" spans="1:9" ht="15" thickBot="1">
      <c r="A226" s="225" t="s">
        <v>180</v>
      </c>
      <c r="B226" s="226"/>
      <c r="C226" s="226"/>
      <c r="D226" s="226"/>
      <c r="E226" s="227"/>
    </row>
    <row r="227" spans="1:9">
      <c r="A227" s="228"/>
      <c r="B227" s="16">
        <v>2019</v>
      </c>
      <c r="C227" s="16">
        <v>2020</v>
      </c>
      <c r="D227" s="16">
        <v>2021</v>
      </c>
      <c r="E227" s="16">
        <v>2022</v>
      </c>
    </row>
    <row r="228" spans="1:9" ht="15" thickBot="1">
      <c r="A228" s="229"/>
      <c r="B228" s="17" t="s">
        <v>5</v>
      </c>
      <c r="C228" s="17" t="s">
        <v>6</v>
      </c>
      <c r="D228" s="17" t="s">
        <v>6</v>
      </c>
      <c r="E228" s="17" t="s">
        <v>6</v>
      </c>
    </row>
    <row r="229" spans="1:9" ht="15" thickBot="1">
      <c r="A229" s="1" t="s">
        <v>95</v>
      </c>
      <c r="B229" s="9">
        <f>B230+B231+B232+B233</f>
        <v>0</v>
      </c>
      <c r="C229" s="9">
        <f t="shared" ref="C229:E229" si="41">C230+C231+C232+C233</f>
        <v>0</v>
      </c>
      <c r="D229" s="9">
        <f t="shared" si="41"/>
        <v>0</v>
      </c>
      <c r="E229" s="9">
        <f t="shared" si="41"/>
        <v>0</v>
      </c>
    </row>
    <row r="230" spans="1:9" ht="15" thickBot="1">
      <c r="A230" s="11" t="s">
        <v>107</v>
      </c>
      <c r="B230" s="9"/>
      <c r="C230" s="9"/>
      <c r="D230" s="9"/>
      <c r="E230" s="9"/>
      <c r="G230" s="10"/>
      <c r="H230" s="10"/>
      <c r="I230" s="10"/>
    </row>
    <row r="231" spans="1:9" ht="15" thickBot="1">
      <c r="A231" s="11" t="s">
        <v>110</v>
      </c>
      <c r="B231" s="9"/>
      <c r="C231" s="9"/>
      <c r="D231" s="9"/>
      <c r="E231" s="9"/>
    </row>
    <row r="232" spans="1:9" ht="15" thickBot="1">
      <c r="A232" s="11" t="s">
        <v>111</v>
      </c>
      <c r="B232" s="9"/>
      <c r="C232" s="9"/>
      <c r="D232" s="9"/>
      <c r="E232" s="9"/>
    </row>
    <row r="233" spans="1:9" ht="15" thickBot="1">
      <c r="A233" s="11" t="s">
        <v>112</v>
      </c>
      <c r="B233" s="9"/>
      <c r="C233" s="9"/>
      <c r="D233" s="9"/>
      <c r="E233" s="9"/>
    </row>
    <row r="234" spans="1:9" ht="12.75" customHeight="1" thickBot="1">
      <c r="A234" s="1" t="s">
        <v>96</v>
      </c>
      <c r="B234" s="12">
        <f>B235+B236+B237+B238</f>
        <v>0</v>
      </c>
      <c r="C234" s="12">
        <f t="shared" ref="C234:E234" si="42">C235+C236+C237+C238</f>
        <v>0</v>
      </c>
      <c r="D234" s="12">
        <f t="shared" si="42"/>
        <v>0</v>
      </c>
      <c r="E234" s="12">
        <f t="shared" si="42"/>
        <v>70000</v>
      </c>
    </row>
    <row r="235" spans="1:9" ht="15" thickBot="1">
      <c r="A235" s="11" t="s">
        <v>107</v>
      </c>
      <c r="B235" s="12"/>
      <c r="C235" s="96">
        <v>0</v>
      </c>
      <c r="D235" s="9"/>
      <c r="E235" s="9">
        <v>70000</v>
      </c>
    </row>
    <row r="236" spans="1:9" ht="15" thickBot="1">
      <c r="A236" s="11" t="s">
        <v>110</v>
      </c>
      <c r="B236" s="12"/>
      <c r="C236" s="9"/>
      <c r="D236" s="9"/>
      <c r="E236" s="9"/>
    </row>
    <row r="237" spans="1:9" ht="15" thickBot="1">
      <c r="A237" s="11" t="s">
        <v>111</v>
      </c>
      <c r="B237" s="12"/>
      <c r="C237" s="9"/>
      <c r="D237" s="9"/>
      <c r="E237" s="9"/>
    </row>
    <row r="238" spans="1:9" ht="15" thickBot="1">
      <c r="A238" s="11" t="s">
        <v>112</v>
      </c>
      <c r="B238" s="12"/>
      <c r="C238" s="9"/>
      <c r="D238" s="9"/>
      <c r="E238" s="9"/>
    </row>
    <row r="239" spans="1:9" ht="15" thickBot="1">
      <c r="A239" s="111" t="s">
        <v>181</v>
      </c>
      <c r="B239" s="187">
        <f>B229+B234</f>
        <v>0</v>
      </c>
      <c r="C239" s="187">
        <f t="shared" ref="C239:E239" si="43">C229+C234</f>
        <v>0</v>
      </c>
      <c r="D239" s="187">
        <f t="shared" si="43"/>
        <v>0</v>
      </c>
      <c r="E239" s="187">
        <f t="shared" si="43"/>
        <v>70000</v>
      </c>
    </row>
    <row r="240" spans="1:9" ht="31.2" thickBot="1">
      <c r="A240" s="18" t="s">
        <v>182</v>
      </c>
      <c r="B240" s="18" t="s">
        <v>132</v>
      </c>
      <c r="C240" s="97" t="s">
        <v>109</v>
      </c>
      <c r="D240" s="217" t="s">
        <v>128</v>
      </c>
      <c r="E240" s="218"/>
    </row>
    <row r="241" spans="1:9" ht="15.75" customHeight="1" thickBot="1">
      <c r="A241" s="4" t="s">
        <v>9</v>
      </c>
      <c r="B241" s="219" t="s">
        <v>243</v>
      </c>
      <c r="C241" s="220"/>
      <c r="D241" s="220"/>
      <c r="E241" s="221"/>
    </row>
    <row r="242" spans="1:9" ht="15" thickBot="1">
      <c r="A242" s="4" t="s">
        <v>14</v>
      </c>
      <c r="B242" s="222" t="s">
        <v>129</v>
      </c>
      <c r="C242" s="223"/>
      <c r="D242" s="223"/>
      <c r="E242" s="224"/>
    </row>
    <row r="243" spans="1:9">
      <c r="A243" s="228"/>
      <c r="B243" s="16">
        <v>2019</v>
      </c>
      <c r="C243" s="16">
        <v>2020</v>
      </c>
      <c r="D243" s="16">
        <v>2021</v>
      </c>
      <c r="E243" s="16">
        <v>2022</v>
      </c>
    </row>
    <row r="244" spans="1:9" ht="15" thickBot="1">
      <c r="A244" s="229"/>
      <c r="B244" s="17" t="s">
        <v>5</v>
      </c>
      <c r="C244" s="17" t="s">
        <v>6</v>
      </c>
      <c r="D244" s="17" t="s">
        <v>6</v>
      </c>
      <c r="E244" s="17" t="s">
        <v>6</v>
      </c>
    </row>
    <row r="245" spans="1:9" ht="15" thickBot="1">
      <c r="A245" s="4" t="s">
        <v>8</v>
      </c>
      <c r="B245" s="186"/>
      <c r="C245" s="186"/>
      <c r="D245" s="186"/>
      <c r="E245" s="186">
        <v>817</v>
      </c>
    </row>
    <row r="246" spans="1:9" ht="15" thickBot="1">
      <c r="A246" s="4" t="s">
        <v>15</v>
      </c>
      <c r="B246" s="6">
        <f>B264</f>
        <v>0</v>
      </c>
      <c r="C246" s="6">
        <f>C264</f>
        <v>0</v>
      </c>
      <c r="D246" s="6">
        <f t="shared" ref="D246:E246" si="44">D264</f>
        <v>0</v>
      </c>
      <c r="E246" s="6">
        <f t="shared" si="44"/>
        <v>53115</v>
      </c>
    </row>
    <row r="247" spans="1:9" ht="15" thickBot="1">
      <c r="A247" s="4" t="s">
        <v>23</v>
      </c>
      <c r="B247" s="6"/>
      <c r="C247" s="6"/>
      <c r="D247" s="6"/>
      <c r="E247" s="6">
        <f t="shared" ref="E247" si="45">E246/E245</f>
        <v>65.012239902080779</v>
      </c>
    </row>
    <row r="248" spans="1:9" ht="17.25" customHeight="1" thickBot="1">
      <c r="A248" s="4" t="s">
        <v>16</v>
      </c>
      <c r="B248" s="151"/>
      <c r="C248" s="8"/>
      <c r="D248" s="8"/>
      <c r="E248" s="8"/>
    </row>
    <row r="249" spans="1:9" ht="15" thickBot="1">
      <c r="A249" s="4" t="s">
        <v>17</v>
      </c>
      <c r="B249" s="151"/>
      <c r="C249" s="8"/>
      <c r="D249" s="8"/>
      <c r="E249" s="8"/>
    </row>
    <row r="250" spans="1:9" ht="12.75" customHeight="1" thickBot="1">
      <c r="A250" s="4" t="s">
        <v>18</v>
      </c>
      <c r="B250" s="151"/>
      <c r="C250" s="8"/>
      <c r="D250" s="8"/>
      <c r="E250" s="8"/>
    </row>
    <row r="251" spans="1:9" ht="15" thickBot="1">
      <c r="A251" s="225" t="s">
        <v>183</v>
      </c>
      <c r="B251" s="226"/>
      <c r="C251" s="226"/>
      <c r="D251" s="226"/>
      <c r="E251" s="227"/>
    </row>
    <row r="252" spans="1:9">
      <c r="A252" s="228"/>
      <c r="B252" s="16">
        <v>2019</v>
      </c>
      <c r="C252" s="16">
        <v>2020</v>
      </c>
      <c r="D252" s="16">
        <v>2021</v>
      </c>
      <c r="E252" s="16">
        <v>2022</v>
      </c>
    </row>
    <row r="253" spans="1:9" ht="15" thickBot="1">
      <c r="A253" s="229"/>
      <c r="B253" s="17" t="s">
        <v>5</v>
      </c>
      <c r="C253" s="17" t="s">
        <v>6</v>
      </c>
      <c r="D253" s="17" t="s">
        <v>6</v>
      </c>
      <c r="E253" s="17" t="s">
        <v>6</v>
      </c>
    </row>
    <row r="254" spans="1:9" ht="15" thickBot="1">
      <c r="A254" s="1" t="s">
        <v>95</v>
      </c>
      <c r="B254" s="9">
        <f>B255+B256+B257+B258</f>
        <v>0</v>
      </c>
      <c r="C254" s="9">
        <f t="shared" ref="C254:E254" si="46">C255+C256+C257+C258</f>
        <v>0</v>
      </c>
      <c r="D254" s="9">
        <f t="shared" si="46"/>
        <v>0</v>
      </c>
      <c r="E254" s="9">
        <f t="shared" si="46"/>
        <v>0</v>
      </c>
    </row>
    <row r="255" spans="1:9" ht="15" thickBot="1">
      <c r="A255" s="11" t="s">
        <v>107</v>
      </c>
      <c r="B255" s="9"/>
      <c r="C255" s="9"/>
      <c r="D255" s="9"/>
      <c r="E255" s="9"/>
      <c r="G255" s="10"/>
      <c r="H255" s="10"/>
      <c r="I255" s="10"/>
    </row>
    <row r="256" spans="1:9" ht="24.75" customHeight="1" thickBot="1">
      <c r="A256" s="11" t="s">
        <v>110</v>
      </c>
      <c r="B256" s="9"/>
      <c r="C256" s="9"/>
      <c r="D256" s="9"/>
      <c r="E256" s="9"/>
    </row>
    <row r="257" spans="1:5" ht="24.75" customHeight="1" thickBot="1">
      <c r="A257" s="11" t="s">
        <v>111</v>
      </c>
      <c r="B257" s="9"/>
      <c r="C257" s="9"/>
      <c r="D257" s="9"/>
      <c r="E257" s="9"/>
    </row>
    <row r="258" spans="1:5" ht="24.75" customHeight="1" thickBot="1">
      <c r="A258" s="11" t="s">
        <v>112</v>
      </c>
      <c r="B258" s="9"/>
      <c r="C258" s="9"/>
      <c r="D258" s="9"/>
      <c r="E258" s="9"/>
    </row>
    <row r="259" spans="1:5" ht="48.75" customHeight="1" thickBot="1">
      <c r="A259" s="1" t="s">
        <v>96</v>
      </c>
      <c r="B259" s="12">
        <f>B260+B261+B262+B263</f>
        <v>0</v>
      </c>
      <c r="C259" s="12">
        <f t="shared" ref="C259:E259" si="47">C260+C261+C262+C263</f>
        <v>0</v>
      </c>
      <c r="D259" s="12">
        <f t="shared" si="47"/>
        <v>0</v>
      </c>
      <c r="E259" s="12">
        <f t="shared" si="47"/>
        <v>53115</v>
      </c>
    </row>
    <row r="260" spans="1:5" ht="24.75" customHeight="1" thickBot="1">
      <c r="A260" s="11" t="s">
        <v>107</v>
      </c>
      <c r="B260" s="12"/>
      <c r="C260" s="96"/>
      <c r="D260" s="9"/>
      <c r="E260" s="9">
        <v>53115</v>
      </c>
    </row>
    <row r="261" spans="1:5" ht="24.75" customHeight="1" thickBot="1">
      <c r="A261" s="11" t="s">
        <v>110</v>
      </c>
      <c r="B261" s="12"/>
      <c r="C261" s="9"/>
      <c r="D261" s="9"/>
      <c r="E261" s="9"/>
    </row>
    <row r="262" spans="1:5" ht="24.75" customHeight="1" thickBot="1">
      <c r="A262" s="11" t="s">
        <v>111</v>
      </c>
      <c r="B262" s="12"/>
      <c r="C262" s="9"/>
      <c r="D262" s="9"/>
      <c r="E262" s="9"/>
    </row>
    <row r="263" spans="1:5" ht="24.75" customHeight="1" thickBot="1">
      <c r="A263" s="11" t="s">
        <v>112</v>
      </c>
      <c r="B263" s="12"/>
      <c r="C263" s="9"/>
      <c r="D263" s="9"/>
      <c r="E263" s="9"/>
    </row>
    <row r="264" spans="1:5" ht="48.75" customHeight="1" thickBot="1">
      <c r="A264" s="111" t="s">
        <v>184</v>
      </c>
      <c r="B264" s="187">
        <f>B254+B259</f>
        <v>0</v>
      </c>
      <c r="C264" s="187">
        <f t="shared" ref="C264:E264" si="48">C254+C259</f>
        <v>0</v>
      </c>
      <c r="D264" s="187">
        <f t="shared" si="48"/>
        <v>0</v>
      </c>
      <c r="E264" s="187">
        <f t="shared" si="48"/>
        <v>53115</v>
      </c>
    </row>
    <row r="265" spans="1:5" ht="57" hidden="1" customHeight="1" thickBot="1">
      <c r="A265" s="18" t="s">
        <v>185</v>
      </c>
      <c r="B265" s="106" t="s">
        <v>173</v>
      </c>
      <c r="C265" s="99" t="s">
        <v>109</v>
      </c>
      <c r="D265" s="100"/>
      <c r="E265" s="101" t="s">
        <v>154</v>
      </c>
    </row>
    <row r="266" spans="1:5" ht="23.25" hidden="1" customHeight="1" thickBot="1">
      <c r="A266" s="4" t="s">
        <v>9</v>
      </c>
      <c r="B266" s="219" t="s">
        <v>245</v>
      </c>
      <c r="C266" s="220"/>
      <c r="D266" s="220"/>
      <c r="E266" s="221"/>
    </row>
    <row r="267" spans="1:5" ht="23.25" hidden="1" customHeight="1" thickBot="1">
      <c r="A267" s="4" t="s">
        <v>14</v>
      </c>
      <c r="B267" s="240" t="s">
        <v>174</v>
      </c>
      <c r="C267" s="223"/>
      <c r="D267" s="223"/>
      <c r="E267" s="224"/>
    </row>
    <row r="268" spans="1:5" hidden="1">
      <c r="A268" s="228"/>
      <c r="B268" s="16">
        <v>2019</v>
      </c>
      <c r="C268" s="16">
        <v>2020</v>
      </c>
      <c r="D268" s="16">
        <v>2021</v>
      </c>
      <c r="E268" s="16">
        <v>2022</v>
      </c>
    </row>
    <row r="269" spans="1:5" ht="15" hidden="1" thickBot="1">
      <c r="A269" s="229"/>
      <c r="B269" s="17" t="s">
        <v>5</v>
      </c>
      <c r="C269" s="17" t="s">
        <v>6</v>
      </c>
      <c r="D269" s="17" t="s">
        <v>6</v>
      </c>
      <c r="E269" s="17" t="s">
        <v>6</v>
      </c>
    </row>
    <row r="270" spans="1:5" ht="15" hidden="1" thickBot="1">
      <c r="A270" s="4" t="s">
        <v>8</v>
      </c>
      <c r="B270" s="151">
        <v>0</v>
      </c>
      <c r="C270" s="151">
        <v>0</v>
      </c>
      <c r="D270" s="151">
        <v>0</v>
      </c>
      <c r="E270" s="151">
        <v>0</v>
      </c>
    </row>
    <row r="271" spans="1:5" ht="34.5" hidden="1" customHeight="1" thickBot="1">
      <c r="A271" s="4" t="s">
        <v>15</v>
      </c>
      <c r="B271" s="6">
        <f>B289</f>
        <v>0</v>
      </c>
      <c r="C271" s="6">
        <f t="shared" ref="C271:E271" si="49">C289</f>
        <v>0</v>
      </c>
      <c r="D271" s="6">
        <f t="shared" si="49"/>
        <v>0</v>
      </c>
      <c r="E271" s="6">
        <f t="shared" si="49"/>
        <v>0</v>
      </c>
    </row>
    <row r="272" spans="1:5" ht="15" hidden="1" thickBot="1">
      <c r="A272" s="4" t="s">
        <v>23</v>
      </c>
      <c r="B272" s="6" t="e">
        <f>B271/B270</f>
        <v>#DIV/0!</v>
      </c>
      <c r="C272" s="6" t="e">
        <f t="shared" ref="C272:E272" si="50">C271/C270</f>
        <v>#DIV/0!</v>
      </c>
      <c r="D272" s="6" t="e">
        <f t="shared" si="50"/>
        <v>#DIV/0!</v>
      </c>
      <c r="E272" s="6" t="e">
        <f t="shared" si="50"/>
        <v>#DIV/0!</v>
      </c>
    </row>
    <row r="273" spans="1:9" ht="12.75" hidden="1" customHeight="1" thickBot="1">
      <c r="A273" s="4" t="s">
        <v>16</v>
      </c>
      <c r="B273" s="151" t="s">
        <v>22</v>
      </c>
      <c r="C273" s="8" t="e">
        <f>C270/B270-1</f>
        <v>#DIV/0!</v>
      </c>
      <c r="D273" s="8" t="e">
        <f t="shared" ref="D273:E275" si="51">D270/C270-1</f>
        <v>#DIV/0!</v>
      </c>
      <c r="E273" s="8" t="e">
        <f t="shared" si="51"/>
        <v>#DIV/0!</v>
      </c>
    </row>
    <row r="274" spans="1:9" ht="15" hidden="1" thickBot="1">
      <c r="A274" s="4" t="s">
        <v>17</v>
      </c>
      <c r="B274" s="151" t="s">
        <v>22</v>
      </c>
      <c r="C274" s="8" t="e">
        <f>C271/B271-1</f>
        <v>#DIV/0!</v>
      </c>
      <c r="D274" s="8" t="e">
        <f t="shared" si="51"/>
        <v>#DIV/0!</v>
      </c>
      <c r="E274" s="8" t="e">
        <f t="shared" si="51"/>
        <v>#DIV/0!</v>
      </c>
    </row>
    <row r="275" spans="1:9" ht="15" hidden="1" thickBot="1">
      <c r="A275" s="4" t="s">
        <v>18</v>
      </c>
      <c r="B275" s="151" t="s">
        <v>22</v>
      </c>
      <c r="C275" s="8" t="e">
        <f>C272/B272-1</f>
        <v>#DIV/0!</v>
      </c>
      <c r="D275" s="8" t="e">
        <f t="shared" si="51"/>
        <v>#DIV/0!</v>
      </c>
      <c r="E275" s="8" t="e">
        <f t="shared" si="51"/>
        <v>#DIV/0!</v>
      </c>
    </row>
    <row r="276" spans="1:9" ht="15" hidden="1" thickBot="1">
      <c r="A276" s="225" t="s">
        <v>186</v>
      </c>
      <c r="B276" s="226"/>
      <c r="C276" s="226"/>
      <c r="D276" s="226"/>
      <c r="E276" s="227"/>
    </row>
    <row r="277" spans="1:9" hidden="1">
      <c r="A277" s="228"/>
      <c r="B277" s="16">
        <v>2019</v>
      </c>
      <c r="C277" s="16">
        <v>2020</v>
      </c>
      <c r="D277" s="16">
        <v>2021</v>
      </c>
      <c r="E277" s="16">
        <v>2022</v>
      </c>
    </row>
    <row r="278" spans="1:9" ht="15" hidden="1" thickBot="1">
      <c r="A278" s="229"/>
      <c r="B278" s="17" t="s">
        <v>5</v>
      </c>
      <c r="C278" s="17" t="s">
        <v>6</v>
      </c>
      <c r="D278" s="17" t="s">
        <v>6</v>
      </c>
      <c r="E278" s="17" t="s">
        <v>6</v>
      </c>
      <c r="G278" s="10"/>
      <c r="H278" s="10"/>
      <c r="I278" s="10"/>
    </row>
    <row r="279" spans="1:9" ht="15" hidden="1" thickBot="1">
      <c r="A279" s="1" t="s">
        <v>95</v>
      </c>
      <c r="B279" s="9">
        <f>B280+B281+B282+B283</f>
        <v>0</v>
      </c>
      <c r="C279" s="9">
        <f t="shared" ref="C279:E279" si="52">C280+C281+C282+C283</f>
        <v>0</v>
      </c>
      <c r="D279" s="9">
        <f t="shared" si="52"/>
        <v>0</v>
      </c>
      <c r="E279" s="9">
        <f t="shared" si="52"/>
        <v>0</v>
      </c>
    </row>
    <row r="280" spans="1:9" ht="15" hidden="1" thickBot="1">
      <c r="A280" s="11" t="s">
        <v>107</v>
      </c>
      <c r="B280" s="9"/>
      <c r="C280" s="9"/>
      <c r="D280" s="9"/>
      <c r="E280" s="9"/>
    </row>
    <row r="281" spans="1:9" ht="15.75" hidden="1" customHeight="1" thickBot="1">
      <c r="A281" s="11" t="s">
        <v>110</v>
      </c>
      <c r="B281" s="9"/>
      <c r="C281" s="9"/>
      <c r="D281" s="9"/>
      <c r="E281" s="9"/>
    </row>
    <row r="282" spans="1:9" ht="12.75" hidden="1" customHeight="1" thickBot="1">
      <c r="A282" s="11" t="s">
        <v>111</v>
      </c>
      <c r="B282" s="9"/>
      <c r="C282" s="9"/>
      <c r="D282" s="9"/>
      <c r="E282" s="9"/>
    </row>
    <row r="283" spans="1:9" ht="15" hidden="1" thickBot="1">
      <c r="A283" s="11" t="s">
        <v>112</v>
      </c>
      <c r="B283" s="9"/>
      <c r="C283" s="9"/>
      <c r="D283" s="9"/>
      <c r="E283" s="9"/>
    </row>
    <row r="284" spans="1:9" ht="15" hidden="1" thickBot="1">
      <c r="A284" s="1" t="s">
        <v>96</v>
      </c>
      <c r="B284" s="12">
        <f>B285+B286+B287+B288</f>
        <v>0</v>
      </c>
      <c r="C284" s="12">
        <f t="shared" ref="C284:E284" si="53">C285+C286+C287+C288</f>
        <v>0</v>
      </c>
      <c r="D284" s="12">
        <f t="shared" si="53"/>
        <v>0</v>
      </c>
      <c r="E284" s="12">
        <f t="shared" si="53"/>
        <v>0</v>
      </c>
    </row>
    <row r="285" spans="1:9" ht="15" hidden="1" thickBot="1">
      <c r="A285" s="11" t="s">
        <v>107</v>
      </c>
      <c r="B285" s="95"/>
      <c r="C285" s="95"/>
      <c r="D285" s="12">
        <v>0</v>
      </c>
      <c r="E285" s="12">
        <v>0</v>
      </c>
    </row>
    <row r="286" spans="1:9" ht="15" hidden="1" thickBot="1">
      <c r="A286" s="11" t="s">
        <v>110</v>
      </c>
      <c r="B286" s="12"/>
      <c r="C286" s="12"/>
      <c r="D286" s="12"/>
      <c r="E286" s="12"/>
    </row>
    <row r="287" spans="1:9" ht="15" hidden="1" thickBot="1">
      <c r="A287" s="11" t="s">
        <v>111</v>
      </c>
      <c r="B287" s="12"/>
      <c r="C287" s="12"/>
      <c r="D287" s="12"/>
      <c r="E287" s="12"/>
    </row>
    <row r="288" spans="1:9" ht="24.75" hidden="1" customHeight="1" thickBot="1">
      <c r="A288" s="11" t="s">
        <v>112</v>
      </c>
      <c r="B288" s="12"/>
      <c r="C288" s="12"/>
      <c r="D288" s="12"/>
      <c r="E288" s="12"/>
    </row>
    <row r="289" spans="1:5" ht="48.75" hidden="1" customHeight="1" thickBot="1">
      <c r="A289" s="111" t="s">
        <v>187</v>
      </c>
      <c r="B289" s="12">
        <f>B279+B284</f>
        <v>0</v>
      </c>
      <c r="C289" s="12">
        <f t="shared" ref="C289:E289" si="54">C279+C284</f>
        <v>0</v>
      </c>
      <c r="D289" s="12">
        <f t="shared" si="54"/>
        <v>0</v>
      </c>
      <c r="E289" s="12">
        <f t="shared" si="54"/>
        <v>0</v>
      </c>
    </row>
    <row r="290" spans="1:5" ht="15" thickBot="1">
      <c r="A290" s="22"/>
      <c r="B290" s="23"/>
      <c r="C290" s="23"/>
      <c r="D290" s="23"/>
      <c r="E290" s="23"/>
    </row>
    <row r="291" spans="1:5" ht="35.25" customHeight="1" thickBot="1">
      <c r="A291" s="13" t="s">
        <v>101</v>
      </c>
      <c r="B291" s="188">
        <f>B271+B246+B221+B196+B168+B142+B117+B92+B67+B27</f>
        <v>0</v>
      </c>
      <c r="C291" s="188">
        <f>C271+C246+C221+C196+C168+C142+C117+C92+C67+C27</f>
        <v>279000</v>
      </c>
      <c r="D291" s="188">
        <f>D271+D246+D221+D196+D168+D142+D117+D92+D67+D27</f>
        <v>280000</v>
      </c>
      <c r="E291" s="188">
        <f>E271+E246+E221+E196+E168+E142+E117+E92+E67+E27</f>
        <v>479250</v>
      </c>
    </row>
    <row r="292" spans="1:5" ht="36" customHeight="1" thickBot="1">
      <c r="A292" s="13" t="s">
        <v>102</v>
      </c>
      <c r="B292" s="188">
        <f>B289+B264+B239+B214+B186+B160+B135+B110+B85+B56</f>
        <v>0</v>
      </c>
      <c r="C292" s="188">
        <f>C289+C264+C239+C214+C186+C160+C135+C110+C85+C56</f>
        <v>279000</v>
      </c>
      <c r="D292" s="188">
        <f>D289+D264+D239+D214+D186+D160+D135+D110+D85+D56</f>
        <v>280000</v>
      </c>
      <c r="E292" s="188">
        <f>E289+E264+E239+E214+E186+E160+E135+E110+E85+E56</f>
        <v>479250</v>
      </c>
    </row>
    <row r="293" spans="1:5" ht="24.75" customHeight="1" thickBot="1">
      <c r="A293" s="1" t="s">
        <v>0</v>
      </c>
      <c r="B293" s="187">
        <f>B294+B295</f>
        <v>0</v>
      </c>
      <c r="C293" s="187">
        <f t="shared" ref="C293:E293" si="55">C294+C295</f>
        <v>195000</v>
      </c>
      <c r="D293" s="187">
        <f t="shared" si="55"/>
        <v>196000</v>
      </c>
      <c r="E293" s="187">
        <f t="shared" si="55"/>
        <v>196000</v>
      </c>
    </row>
    <row r="294" spans="1:5" ht="24.75" customHeight="1" thickBot="1">
      <c r="A294" s="11" t="s">
        <v>107</v>
      </c>
      <c r="B294" s="9">
        <f>B36</f>
        <v>0</v>
      </c>
      <c r="C294" s="9">
        <f t="shared" ref="C294:E295" si="56">C36</f>
        <v>195000</v>
      </c>
      <c r="D294" s="9">
        <f t="shared" si="56"/>
        <v>196000</v>
      </c>
      <c r="E294" s="9">
        <f t="shared" si="56"/>
        <v>196000</v>
      </c>
    </row>
    <row r="295" spans="1:5" ht="24.75" customHeight="1" thickBot="1">
      <c r="A295" s="11" t="s">
        <v>116</v>
      </c>
      <c r="B295" s="12">
        <f>B37</f>
        <v>0</v>
      </c>
      <c r="C295" s="12">
        <f t="shared" si="56"/>
        <v>0</v>
      </c>
      <c r="D295" s="12">
        <f t="shared" si="56"/>
        <v>0</v>
      </c>
      <c r="E295" s="12">
        <f t="shared" si="56"/>
        <v>0</v>
      </c>
    </row>
    <row r="296" spans="1:5" ht="72.75" customHeight="1" thickBot="1">
      <c r="A296" s="1" t="s">
        <v>28</v>
      </c>
      <c r="B296" s="19">
        <f>B297+B298</f>
        <v>0</v>
      </c>
      <c r="C296" s="19">
        <f t="shared" ref="C296:E296" si="57">C297+C298</f>
        <v>0</v>
      </c>
      <c r="D296" s="19">
        <f t="shared" si="57"/>
        <v>0</v>
      </c>
      <c r="E296" s="19">
        <f t="shared" si="57"/>
        <v>0</v>
      </c>
    </row>
    <row r="297" spans="1:5" ht="24.75" customHeight="1" thickBot="1">
      <c r="A297" s="11" t="s">
        <v>107</v>
      </c>
      <c r="B297" s="9">
        <f>B39</f>
        <v>0</v>
      </c>
      <c r="C297" s="9">
        <f t="shared" ref="C297:E298" si="58">C39</f>
        <v>0</v>
      </c>
      <c r="D297" s="9">
        <f t="shared" si="58"/>
        <v>0</v>
      </c>
      <c r="E297" s="9">
        <f t="shared" si="58"/>
        <v>0</v>
      </c>
    </row>
    <row r="298" spans="1:5" ht="24.75" customHeight="1" thickBot="1">
      <c r="A298" s="11" t="s">
        <v>116</v>
      </c>
      <c r="B298" s="12">
        <f>B40</f>
        <v>0</v>
      </c>
      <c r="C298" s="12">
        <f t="shared" si="58"/>
        <v>0</v>
      </c>
      <c r="D298" s="12">
        <f t="shared" si="58"/>
        <v>0</v>
      </c>
      <c r="E298" s="12">
        <f t="shared" si="58"/>
        <v>0</v>
      </c>
    </row>
    <row r="299" spans="1:5" ht="48.75" customHeight="1" thickBot="1">
      <c r="A299" s="1" t="s">
        <v>1</v>
      </c>
      <c r="B299" s="187">
        <f>B300+B301</f>
        <v>0</v>
      </c>
      <c r="C299" s="187">
        <f t="shared" ref="C299:E299" si="59">C300+C301</f>
        <v>84000</v>
      </c>
      <c r="D299" s="187">
        <f t="shared" si="59"/>
        <v>84000</v>
      </c>
      <c r="E299" s="187">
        <f t="shared" si="59"/>
        <v>84000</v>
      </c>
    </row>
    <row r="300" spans="1:5" ht="24.75" customHeight="1" thickBot="1">
      <c r="A300" s="11" t="s">
        <v>107</v>
      </c>
      <c r="B300" s="12">
        <f>B42</f>
        <v>0</v>
      </c>
      <c r="C300" s="12">
        <f t="shared" ref="C300:E301" si="60">C42</f>
        <v>84000</v>
      </c>
      <c r="D300" s="12">
        <f t="shared" si="60"/>
        <v>84000</v>
      </c>
      <c r="E300" s="12">
        <f t="shared" si="60"/>
        <v>84000</v>
      </c>
    </row>
    <row r="301" spans="1:5" ht="24.75" customHeight="1" thickBot="1">
      <c r="A301" s="11" t="s">
        <v>116</v>
      </c>
      <c r="B301" s="12">
        <f>B43</f>
        <v>0</v>
      </c>
      <c r="C301" s="12">
        <f t="shared" si="60"/>
        <v>0</v>
      </c>
      <c r="D301" s="12">
        <f t="shared" si="60"/>
        <v>0</v>
      </c>
      <c r="E301" s="12">
        <f t="shared" si="60"/>
        <v>0</v>
      </c>
    </row>
    <row r="302" spans="1:5" ht="36.75" customHeight="1" thickBot="1">
      <c r="A302" s="1" t="s">
        <v>2</v>
      </c>
      <c r="B302" s="19">
        <f>B303+B304</f>
        <v>0</v>
      </c>
      <c r="C302" s="19">
        <f t="shared" ref="C302:E302" si="61">C303+C304</f>
        <v>0</v>
      </c>
      <c r="D302" s="19">
        <f t="shared" si="61"/>
        <v>0</v>
      </c>
      <c r="E302" s="19">
        <f t="shared" si="61"/>
        <v>0</v>
      </c>
    </row>
    <row r="303" spans="1:5" ht="24.75" customHeight="1" thickBot="1">
      <c r="A303" s="11" t="s">
        <v>107</v>
      </c>
      <c r="B303" s="9">
        <f>B45</f>
        <v>0</v>
      </c>
      <c r="C303" s="9">
        <f t="shared" ref="C303:E304" si="62">C45</f>
        <v>0</v>
      </c>
      <c r="D303" s="9">
        <f t="shared" si="62"/>
        <v>0</v>
      </c>
      <c r="E303" s="9">
        <f t="shared" si="62"/>
        <v>0</v>
      </c>
    </row>
    <row r="304" spans="1:5" ht="24.75" customHeight="1" thickBot="1">
      <c r="A304" s="11" t="s">
        <v>116</v>
      </c>
      <c r="B304" s="12">
        <f>B46</f>
        <v>0</v>
      </c>
      <c r="C304" s="12">
        <f t="shared" si="62"/>
        <v>0</v>
      </c>
      <c r="D304" s="12">
        <f t="shared" si="62"/>
        <v>0</v>
      </c>
      <c r="E304" s="12">
        <f t="shared" si="62"/>
        <v>0</v>
      </c>
    </row>
    <row r="305" spans="1:5" ht="60.75" customHeight="1" thickBot="1">
      <c r="A305" s="1" t="s">
        <v>24</v>
      </c>
      <c r="B305" s="19">
        <f>B306+B307</f>
        <v>0</v>
      </c>
      <c r="C305" s="19">
        <f t="shared" ref="C305:E305" si="63">C306+C307</f>
        <v>0</v>
      </c>
      <c r="D305" s="19">
        <f t="shared" si="63"/>
        <v>0</v>
      </c>
      <c r="E305" s="19">
        <f t="shared" si="63"/>
        <v>0</v>
      </c>
    </row>
    <row r="306" spans="1:5" ht="24.75" customHeight="1" thickBot="1">
      <c r="A306" s="11" t="s">
        <v>107</v>
      </c>
      <c r="B306" s="9">
        <f>B48</f>
        <v>0</v>
      </c>
      <c r="C306" s="9">
        <f t="shared" ref="C306:E307" si="64">C48</f>
        <v>0</v>
      </c>
      <c r="D306" s="9">
        <f t="shared" si="64"/>
        <v>0</v>
      </c>
      <c r="E306" s="9">
        <f t="shared" si="64"/>
        <v>0</v>
      </c>
    </row>
    <row r="307" spans="1:5" ht="24.75" customHeight="1" thickBot="1">
      <c r="A307" s="11" t="s">
        <v>116</v>
      </c>
      <c r="B307" s="12">
        <f>B49</f>
        <v>0</v>
      </c>
      <c r="C307" s="12">
        <f t="shared" si="64"/>
        <v>0</v>
      </c>
      <c r="D307" s="12">
        <f t="shared" si="64"/>
        <v>0</v>
      </c>
      <c r="E307" s="12">
        <f t="shared" si="64"/>
        <v>0</v>
      </c>
    </row>
    <row r="308" spans="1:5" ht="36.75" customHeight="1" thickBot="1">
      <c r="A308" s="1" t="s">
        <v>25</v>
      </c>
      <c r="B308" s="19">
        <f>B309+B310</f>
        <v>0</v>
      </c>
      <c r="C308" s="19">
        <f>C309+C310</f>
        <v>0</v>
      </c>
      <c r="D308" s="19">
        <f t="shared" ref="D308:E308" si="65">D309+D310</f>
        <v>0</v>
      </c>
      <c r="E308" s="19">
        <f t="shared" si="65"/>
        <v>0</v>
      </c>
    </row>
    <row r="309" spans="1:5" ht="24.75" customHeight="1" thickBot="1">
      <c r="A309" s="11" t="s">
        <v>107</v>
      </c>
      <c r="B309" s="9">
        <f>B51</f>
        <v>0</v>
      </c>
      <c r="C309" s="9">
        <f t="shared" ref="C309:E313" si="66">C51</f>
        <v>0</v>
      </c>
      <c r="D309" s="9">
        <f t="shared" si="66"/>
        <v>0</v>
      </c>
      <c r="E309" s="9">
        <f t="shared" si="66"/>
        <v>0</v>
      </c>
    </row>
    <row r="310" spans="1:5" ht="24.75" customHeight="1" thickBot="1">
      <c r="A310" s="11" t="s">
        <v>116</v>
      </c>
      <c r="B310" s="12">
        <f>B52</f>
        <v>0</v>
      </c>
      <c r="C310" s="12">
        <f t="shared" si="66"/>
        <v>0</v>
      </c>
      <c r="D310" s="12">
        <f t="shared" si="66"/>
        <v>0</v>
      </c>
      <c r="E310" s="12">
        <f t="shared" si="66"/>
        <v>0</v>
      </c>
    </row>
    <row r="311" spans="1:5" ht="72.75" customHeight="1" thickBot="1">
      <c r="A311" s="1" t="s">
        <v>3</v>
      </c>
      <c r="B311" s="19">
        <f>B53</f>
        <v>0</v>
      </c>
      <c r="C311" s="19">
        <f t="shared" si="66"/>
        <v>0</v>
      </c>
      <c r="D311" s="19">
        <f t="shared" si="66"/>
        <v>0</v>
      </c>
      <c r="E311" s="19">
        <f t="shared" si="66"/>
        <v>0</v>
      </c>
    </row>
    <row r="312" spans="1:5" ht="24.75" customHeight="1" thickBot="1">
      <c r="A312" s="11" t="s">
        <v>107</v>
      </c>
      <c r="B312" s="9">
        <f>B54</f>
        <v>0</v>
      </c>
      <c r="C312" s="9">
        <f t="shared" si="66"/>
        <v>0</v>
      </c>
      <c r="D312" s="9">
        <f t="shared" si="66"/>
        <v>0</v>
      </c>
      <c r="E312" s="9">
        <f t="shared" si="66"/>
        <v>0</v>
      </c>
    </row>
    <row r="313" spans="1:5" ht="24.75" customHeight="1" thickBot="1">
      <c r="A313" s="11" t="s">
        <v>116</v>
      </c>
      <c r="B313" s="12">
        <f>B55</f>
        <v>0</v>
      </c>
      <c r="C313" s="12">
        <f t="shared" si="66"/>
        <v>0</v>
      </c>
      <c r="D313" s="12">
        <f t="shared" si="66"/>
        <v>0</v>
      </c>
      <c r="E313" s="12">
        <f t="shared" si="66"/>
        <v>0</v>
      </c>
    </row>
    <row r="314" spans="1:5" ht="48.75" customHeight="1" thickBot="1">
      <c r="A314" s="1" t="s">
        <v>19</v>
      </c>
      <c r="B314" s="19">
        <f>B315+B316+B317+B318</f>
        <v>0</v>
      </c>
      <c r="C314" s="19">
        <f t="shared" ref="C314:E314" si="67">C315+C316+C317+C318</f>
        <v>0</v>
      </c>
      <c r="D314" s="19">
        <f t="shared" si="67"/>
        <v>0</v>
      </c>
      <c r="E314" s="19">
        <f t="shared" si="67"/>
        <v>0</v>
      </c>
    </row>
    <row r="315" spans="1:5" ht="24.75" customHeight="1" thickBot="1">
      <c r="A315" s="11" t="s">
        <v>107</v>
      </c>
      <c r="B315" s="9">
        <f>B205</f>
        <v>0</v>
      </c>
      <c r="C315" s="9">
        <f t="shared" ref="C315:E315" si="68">C205</f>
        <v>0</v>
      </c>
      <c r="D315" s="9">
        <f t="shared" si="68"/>
        <v>0</v>
      </c>
      <c r="E315" s="9">
        <f t="shared" si="68"/>
        <v>0</v>
      </c>
    </row>
    <row r="316" spans="1:5" ht="24.75" customHeight="1" thickBot="1">
      <c r="A316" s="11" t="s">
        <v>117</v>
      </c>
      <c r="B316" s="9">
        <f t="shared" ref="B316:E318" si="69">B206</f>
        <v>0</v>
      </c>
      <c r="C316" s="9">
        <f t="shared" si="69"/>
        <v>0</v>
      </c>
      <c r="D316" s="9">
        <f t="shared" si="69"/>
        <v>0</v>
      </c>
      <c r="E316" s="9">
        <f t="shared" si="69"/>
        <v>0</v>
      </c>
    </row>
    <row r="317" spans="1:5" ht="24.75" customHeight="1" thickBot="1">
      <c r="A317" s="11" t="s">
        <v>111</v>
      </c>
      <c r="B317" s="9">
        <f t="shared" si="69"/>
        <v>0</v>
      </c>
      <c r="C317" s="9">
        <f t="shared" si="69"/>
        <v>0</v>
      </c>
      <c r="D317" s="9">
        <f t="shared" si="69"/>
        <v>0</v>
      </c>
      <c r="E317" s="9">
        <f t="shared" si="69"/>
        <v>0</v>
      </c>
    </row>
    <row r="318" spans="1:5" ht="24.75" customHeight="1" thickBot="1">
      <c r="A318" s="11" t="s">
        <v>112</v>
      </c>
      <c r="B318" s="9">
        <f t="shared" si="69"/>
        <v>0</v>
      </c>
      <c r="C318" s="9">
        <f t="shared" si="69"/>
        <v>0</v>
      </c>
      <c r="D318" s="9">
        <f t="shared" si="69"/>
        <v>0</v>
      </c>
      <c r="E318" s="9">
        <f t="shared" si="69"/>
        <v>0</v>
      </c>
    </row>
    <row r="319" spans="1:5" ht="21.75" customHeight="1" thickBot="1">
      <c r="A319" s="1" t="s">
        <v>20</v>
      </c>
      <c r="B319" s="19">
        <f>B320+B321+B322+B323</f>
        <v>0</v>
      </c>
      <c r="C319" s="19">
        <f t="shared" ref="C319:E319" si="70">C320+C321+C322+C323</f>
        <v>0</v>
      </c>
      <c r="D319" s="19">
        <f t="shared" si="70"/>
        <v>0</v>
      </c>
      <c r="E319" s="19">
        <f t="shared" si="70"/>
        <v>199250</v>
      </c>
    </row>
    <row r="320" spans="1:5" ht="24.75" customHeight="1" thickBot="1">
      <c r="A320" s="11" t="s">
        <v>107</v>
      </c>
      <c r="B320" s="9">
        <f>B285+B260+B235+B210+B182+B156+B131+B106+B81</f>
        <v>0</v>
      </c>
      <c r="C320" s="9">
        <f>C285+C260+C235+C210+C182+C156+C131+C106+C81</f>
        <v>0</v>
      </c>
      <c r="D320" s="9">
        <f>D285+D260+D235+D210+D182+D156+D131+D106+D81</f>
        <v>0</v>
      </c>
      <c r="E320" s="9">
        <f>E285+E260+E235+E210+E182+E156+E131+E106+E81</f>
        <v>199250</v>
      </c>
    </row>
    <row r="321" spans="1:5" ht="24.75" customHeight="1" thickBot="1">
      <c r="A321" s="11" t="s">
        <v>117</v>
      </c>
      <c r="B321" s="9">
        <f t="shared" ref="B321:E323" si="71">B286+B261+B236+B211</f>
        <v>0</v>
      </c>
      <c r="C321" s="9">
        <f t="shared" si="71"/>
        <v>0</v>
      </c>
      <c r="D321" s="9">
        <f t="shared" si="71"/>
        <v>0</v>
      </c>
      <c r="E321" s="9">
        <f t="shared" si="71"/>
        <v>0</v>
      </c>
    </row>
    <row r="322" spans="1:5" ht="24.75" customHeight="1" thickBot="1">
      <c r="A322" s="11" t="s">
        <v>111</v>
      </c>
      <c r="B322" s="9">
        <f t="shared" si="71"/>
        <v>0</v>
      </c>
      <c r="C322" s="9">
        <f t="shared" si="71"/>
        <v>0</v>
      </c>
      <c r="D322" s="9">
        <f t="shared" si="71"/>
        <v>0</v>
      </c>
      <c r="E322" s="9">
        <f t="shared" si="71"/>
        <v>0</v>
      </c>
    </row>
    <row r="323" spans="1:5" ht="24.75" customHeight="1" thickBot="1">
      <c r="A323" s="11" t="s">
        <v>112</v>
      </c>
      <c r="B323" s="9">
        <f t="shared" si="71"/>
        <v>0</v>
      </c>
      <c r="C323" s="9">
        <f t="shared" si="71"/>
        <v>0</v>
      </c>
      <c r="D323" s="9">
        <f t="shared" si="71"/>
        <v>0</v>
      </c>
      <c r="E323" s="9">
        <f t="shared" si="71"/>
        <v>0</v>
      </c>
    </row>
    <row r="324" spans="1:5" ht="15" thickBot="1">
      <c r="A324" s="20" t="s">
        <v>32</v>
      </c>
      <c r="B324" s="21">
        <f>IF(B292-B291=0,0,"Error")</f>
        <v>0</v>
      </c>
      <c r="C324" s="21">
        <f>IF(C292-C291=0,0,"Error")</f>
        <v>0</v>
      </c>
      <c r="D324" s="21">
        <f t="shared" ref="D324:E324" si="72">IF(D292-D291=0,0,"Error")</f>
        <v>0</v>
      </c>
      <c r="E324" s="21">
        <f t="shared" si="72"/>
        <v>0</v>
      </c>
    </row>
    <row r="325" spans="1:5" ht="15" thickBot="1">
      <c r="A325" s="27"/>
      <c r="B325" s="28"/>
      <c r="C325" s="28"/>
      <c r="D325" s="28"/>
      <c r="E325" s="28"/>
    </row>
    <row r="326" spans="1:5" ht="15.75" customHeight="1" thickBot="1">
      <c r="A326" s="241" t="s">
        <v>34</v>
      </c>
      <c r="B326" s="242"/>
      <c r="C326" s="242"/>
      <c r="D326" s="242"/>
      <c r="E326" s="243"/>
    </row>
    <row r="328" spans="1:5" ht="15" thickBot="1"/>
    <row r="329" spans="1:5" ht="15" customHeight="1">
      <c r="A329" s="30" t="s">
        <v>36</v>
      </c>
      <c r="B329" s="31" t="s">
        <v>124</v>
      </c>
      <c r="C329" s="198" t="s">
        <v>103</v>
      </c>
      <c r="D329" s="30" t="s">
        <v>36</v>
      </c>
      <c r="E329" s="31" t="s">
        <v>124</v>
      </c>
    </row>
    <row r="330" spans="1:5">
      <c r="A330" s="29" t="s">
        <v>37</v>
      </c>
      <c r="B330" s="32"/>
      <c r="C330" s="199"/>
      <c r="D330" s="29" t="s">
        <v>37</v>
      </c>
      <c r="E330" s="32"/>
    </row>
    <row r="331" spans="1:5" ht="15" thickBot="1">
      <c r="A331" s="33" t="s">
        <v>38</v>
      </c>
      <c r="B331" s="34" t="s">
        <v>265</v>
      </c>
      <c r="C331" s="200"/>
      <c r="D331" s="33" t="s">
        <v>38</v>
      </c>
      <c r="E331" s="34" t="s">
        <v>265</v>
      </c>
    </row>
  </sheetData>
  <mergeCells count="79">
    <mergeCell ref="B15:E15"/>
    <mergeCell ref="A16:E16"/>
    <mergeCell ref="B6:E6"/>
    <mergeCell ref="A7:E7"/>
    <mergeCell ref="A8:E10"/>
    <mergeCell ref="B11:E11"/>
    <mergeCell ref="A12:A13"/>
    <mergeCell ref="A2:E2"/>
    <mergeCell ref="B62:E62"/>
    <mergeCell ref="A20:E20"/>
    <mergeCell ref="B21:E21"/>
    <mergeCell ref="B22:E22"/>
    <mergeCell ref="B23:E23"/>
    <mergeCell ref="A24:A25"/>
    <mergeCell ref="A32:E32"/>
    <mergeCell ref="A33:A34"/>
    <mergeCell ref="A58:E58"/>
    <mergeCell ref="A59:E59"/>
    <mergeCell ref="B60:E60"/>
    <mergeCell ref="D61:E61"/>
    <mergeCell ref="A19:E19"/>
    <mergeCell ref="B4:E4"/>
    <mergeCell ref="B5:E5"/>
    <mergeCell ref="B112:E112"/>
    <mergeCell ref="B63:E63"/>
    <mergeCell ref="A64:A65"/>
    <mergeCell ref="A72:E72"/>
    <mergeCell ref="A73:A74"/>
    <mergeCell ref="D86:E86"/>
    <mergeCell ref="B87:E87"/>
    <mergeCell ref="B88:E88"/>
    <mergeCell ref="A89:A90"/>
    <mergeCell ref="A97:E97"/>
    <mergeCell ref="A98:A99"/>
    <mergeCell ref="D111:E111"/>
    <mergeCell ref="D162:E162"/>
    <mergeCell ref="B113:E113"/>
    <mergeCell ref="A114:A115"/>
    <mergeCell ref="A122:E122"/>
    <mergeCell ref="A123:A124"/>
    <mergeCell ref="D136:E136"/>
    <mergeCell ref="B137:E137"/>
    <mergeCell ref="B138:E138"/>
    <mergeCell ref="A139:A140"/>
    <mergeCell ref="A147:E147"/>
    <mergeCell ref="A148:A149"/>
    <mergeCell ref="B161:E161"/>
    <mergeCell ref="A201:E201"/>
    <mergeCell ref="B163:E163"/>
    <mergeCell ref="B164:E164"/>
    <mergeCell ref="A165:A166"/>
    <mergeCell ref="A173:E173"/>
    <mergeCell ref="A174:A175"/>
    <mergeCell ref="A187:E187"/>
    <mergeCell ref="A188:E188"/>
    <mergeCell ref="B189:E189"/>
    <mergeCell ref="B191:E191"/>
    <mergeCell ref="B192:E192"/>
    <mergeCell ref="A193:A194"/>
    <mergeCell ref="A251:E251"/>
    <mergeCell ref="A202:A203"/>
    <mergeCell ref="D215:E215"/>
    <mergeCell ref="B216:E216"/>
    <mergeCell ref="B217:E217"/>
    <mergeCell ref="A218:A219"/>
    <mergeCell ref="A226:E226"/>
    <mergeCell ref="A227:A228"/>
    <mergeCell ref="D240:E240"/>
    <mergeCell ref="B241:E241"/>
    <mergeCell ref="B242:E242"/>
    <mergeCell ref="A243:A244"/>
    <mergeCell ref="A326:E326"/>
    <mergeCell ref="C329:C331"/>
    <mergeCell ref="A252:A253"/>
    <mergeCell ref="B266:E266"/>
    <mergeCell ref="B267:E267"/>
    <mergeCell ref="A268:A269"/>
    <mergeCell ref="A276:E276"/>
    <mergeCell ref="A277:A278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2:H286"/>
  <sheetViews>
    <sheetView topLeftCell="A52" zoomScaleNormal="100" workbookViewId="0">
      <selection activeCell="C31" sqref="C31"/>
    </sheetView>
  </sheetViews>
  <sheetFormatPr defaultRowHeight="14.4"/>
  <cols>
    <col min="1" max="1" width="28.5546875" customWidth="1"/>
    <col min="2" max="4" width="11.6640625" customWidth="1"/>
    <col min="5" max="5" width="13.88671875" customWidth="1"/>
  </cols>
  <sheetData>
    <row r="2" spans="1:5" ht="18" customHeight="1">
      <c r="A2" s="248" t="s">
        <v>264</v>
      </c>
      <c r="B2" s="248"/>
      <c r="C2" s="248"/>
      <c r="D2" s="248"/>
      <c r="E2" s="248"/>
    </row>
    <row r="3" spans="1:5" ht="18" customHeight="1">
      <c r="A3" s="274" t="s">
        <v>105</v>
      </c>
      <c r="B3" s="274"/>
      <c r="C3" s="274"/>
      <c r="D3" s="274"/>
      <c r="E3" s="274"/>
    </row>
    <row r="4" spans="1:5" ht="15" thickBot="1"/>
    <row r="5" spans="1:5" ht="15" thickBot="1">
      <c r="A5" s="15" t="s">
        <v>21</v>
      </c>
      <c r="B5" s="255" t="s">
        <v>122</v>
      </c>
      <c r="C5" s="255"/>
      <c r="D5" s="255"/>
      <c r="E5" s="255"/>
    </row>
    <row r="6" spans="1:5" ht="15" thickBot="1">
      <c r="A6" s="15" t="s">
        <v>4</v>
      </c>
      <c r="B6" s="256" t="s">
        <v>125</v>
      </c>
      <c r="C6" s="257"/>
      <c r="D6" s="257"/>
      <c r="E6" s="258"/>
    </row>
    <row r="7" spans="1:5" ht="15" thickBot="1">
      <c r="A7" s="15" t="s">
        <v>26</v>
      </c>
      <c r="B7" s="259" t="s">
        <v>106</v>
      </c>
      <c r="C7" s="215"/>
      <c r="D7" s="215"/>
      <c r="E7" s="216"/>
    </row>
    <row r="8" spans="1:5" ht="15" thickBot="1">
      <c r="A8" s="260" t="s">
        <v>7</v>
      </c>
      <c r="B8" s="261"/>
      <c r="C8" s="261"/>
      <c r="D8" s="261"/>
      <c r="E8" s="262"/>
    </row>
    <row r="9" spans="1:5" ht="15" thickBot="1">
      <c r="A9" s="263" t="s">
        <v>199</v>
      </c>
      <c r="B9" s="264"/>
      <c r="C9" s="264"/>
      <c r="D9" s="264"/>
      <c r="E9" s="265"/>
    </row>
    <row r="10" spans="1:5" ht="36.75" customHeight="1" thickBot="1">
      <c r="A10" s="263"/>
      <c r="B10" s="264"/>
      <c r="C10" s="264"/>
      <c r="D10" s="264"/>
      <c r="E10" s="265"/>
    </row>
    <row r="11" spans="1:5" ht="15" thickBot="1">
      <c r="A11" s="263"/>
      <c r="B11" s="264"/>
      <c r="C11" s="264"/>
      <c r="D11" s="264"/>
      <c r="E11" s="265"/>
    </row>
    <row r="12" spans="1:5" ht="60" customHeight="1" thickBot="1">
      <c r="A12" s="14" t="s">
        <v>10</v>
      </c>
      <c r="B12" s="266" t="s">
        <v>200</v>
      </c>
      <c r="C12" s="267"/>
      <c r="D12" s="267"/>
      <c r="E12" s="268"/>
    </row>
    <row r="13" spans="1:5" ht="23.25" customHeight="1">
      <c r="A13" s="228" t="s">
        <v>11</v>
      </c>
      <c r="B13" s="2">
        <v>2019</v>
      </c>
      <c r="C13" s="2">
        <v>2020</v>
      </c>
      <c r="D13" s="2">
        <v>2021</v>
      </c>
      <c r="E13" s="2">
        <v>2022</v>
      </c>
    </row>
    <row r="14" spans="1:5" ht="15" thickBot="1">
      <c r="A14" s="229"/>
      <c r="B14" s="3" t="s">
        <v>5</v>
      </c>
      <c r="C14" s="3" t="s">
        <v>6</v>
      </c>
      <c r="D14" s="3" t="s">
        <v>6</v>
      </c>
      <c r="E14" s="3" t="s">
        <v>6</v>
      </c>
    </row>
    <row r="15" spans="1:5" ht="21" thickBot="1">
      <c r="A15" s="192" t="s">
        <v>234</v>
      </c>
      <c r="B15" s="154">
        <v>0.85</v>
      </c>
      <c r="C15" s="154">
        <v>1</v>
      </c>
      <c r="D15" s="154">
        <v>1</v>
      </c>
      <c r="E15" s="154">
        <v>1</v>
      </c>
    </row>
    <row r="16" spans="1:5" ht="53.25" customHeight="1" thickBot="1">
      <c r="A16" s="4" t="s">
        <v>235</v>
      </c>
      <c r="B16" s="124">
        <v>0.7</v>
      </c>
      <c r="C16" s="124">
        <v>0.75</v>
      </c>
      <c r="D16" s="124">
        <v>0.75</v>
      </c>
      <c r="E16" s="124">
        <v>0.8</v>
      </c>
    </row>
    <row r="17" spans="1:8" ht="64.5" customHeight="1" thickBot="1">
      <c r="A17" s="13" t="s">
        <v>12</v>
      </c>
      <c r="B17" s="269" t="s">
        <v>248</v>
      </c>
      <c r="C17" s="270"/>
      <c r="D17" s="270"/>
      <c r="E17" s="271"/>
    </row>
    <row r="18" spans="1:8" ht="23.25" customHeight="1" thickBot="1">
      <c r="A18" s="219" t="s">
        <v>13</v>
      </c>
      <c r="B18" s="220"/>
      <c r="C18" s="220"/>
      <c r="D18" s="220"/>
      <c r="E18" s="221"/>
    </row>
    <row r="19" spans="1:8" ht="21" thickBot="1">
      <c r="A19" s="4" t="s">
        <v>202</v>
      </c>
      <c r="B19" s="194">
        <v>0.5</v>
      </c>
      <c r="C19" s="195">
        <v>0.75</v>
      </c>
      <c r="D19" s="195">
        <v>0.9</v>
      </c>
      <c r="E19" s="195">
        <v>1</v>
      </c>
    </row>
    <row r="20" spans="1:8" ht="21" thickBot="1">
      <c r="A20" s="4" t="s">
        <v>262</v>
      </c>
      <c r="B20" s="194">
        <v>0.5</v>
      </c>
      <c r="C20" s="195">
        <v>0.65</v>
      </c>
      <c r="D20" s="195">
        <v>0.85</v>
      </c>
      <c r="E20" s="195">
        <v>1</v>
      </c>
    </row>
    <row r="21" spans="1:8" ht="21" thickBot="1">
      <c r="A21" s="4" t="s">
        <v>263</v>
      </c>
      <c r="B21" s="194">
        <v>0.45</v>
      </c>
      <c r="C21" s="195">
        <v>0.55000000000000004</v>
      </c>
      <c r="D21" s="195">
        <v>0.65</v>
      </c>
      <c r="E21" s="195">
        <v>0.8</v>
      </c>
    </row>
    <row r="22" spans="1:8" ht="21" customHeight="1" thickBot="1">
      <c r="A22" s="4" t="s">
        <v>203</v>
      </c>
      <c r="B22" s="122">
        <v>0.9</v>
      </c>
      <c r="C22" s="123">
        <v>1</v>
      </c>
      <c r="D22" s="123">
        <v>1</v>
      </c>
      <c r="E22" s="123">
        <v>1</v>
      </c>
    </row>
    <row r="23" spans="1:8" ht="15" thickBot="1">
      <c r="A23" s="252" t="s">
        <v>29</v>
      </c>
      <c r="B23" s="253"/>
      <c r="C23" s="253"/>
      <c r="D23" s="253"/>
      <c r="E23" s="254"/>
    </row>
    <row r="24" spans="1:8" ht="15" thickBot="1">
      <c r="A24" s="234" t="s">
        <v>98</v>
      </c>
      <c r="B24" s="235"/>
      <c r="C24" s="235"/>
      <c r="D24" s="235"/>
      <c r="E24" s="236"/>
    </row>
    <row r="25" spans="1:8" ht="15" thickBot="1">
      <c r="A25" s="18" t="s">
        <v>27</v>
      </c>
      <c r="B25" s="249" t="s">
        <v>201</v>
      </c>
      <c r="C25" s="250"/>
      <c r="D25" s="250"/>
      <c r="E25" s="251"/>
    </row>
    <row r="26" spans="1:8" ht="52.5" customHeight="1" thickBot="1">
      <c r="A26" s="4" t="s">
        <v>9</v>
      </c>
      <c r="B26" s="244" t="s">
        <v>204</v>
      </c>
      <c r="C26" s="245"/>
      <c r="D26" s="245"/>
      <c r="E26" s="246"/>
    </row>
    <row r="27" spans="1:8" ht="15.75" customHeight="1" thickBot="1">
      <c r="A27" s="4" t="s">
        <v>14</v>
      </c>
      <c r="B27" s="222" t="s">
        <v>205</v>
      </c>
      <c r="C27" s="223"/>
      <c r="D27" s="223"/>
      <c r="E27" s="224"/>
    </row>
    <row r="28" spans="1:8" ht="12.75" customHeight="1">
      <c r="A28" s="228"/>
      <c r="B28" s="16">
        <v>2019</v>
      </c>
      <c r="C28" s="16">
        <v>2020</v>
      </c>
      <c r="D28" s="16">
        <v>2021</v>
      </c>
      <c r="E28" s="16">
        <v>2022</v>
      </c>
    </row>
    <row r="29" spans="1:8" ht="15" thickBot="1">
      <c r="A29" s="229"/>
      <c r="B29" s="17" t="s">
        <v>5</v>
      </c>
      <c r="C29" s="17" t="s">
        <v>6</v>
      </c>
      <c r="D29" s="17" t="s">
        <v>6</v>
      </c>
      <c r="E29" s="17" t="s">
        <v>6</v>
      </c>
    </row>
    <row r="30" spans="1:8" ht="15" thickBot="1">
      <c r="A30" s="4" t="s">
        <v>8</v>
      </c>
      <c r="B30" s="6">
        <v>220</v>
      </c>
      <c r="C30" s="6">
        <v>250</v>
      </c>
      <c r="D30" s="6">
        <v>250</v>
      </c>
      <c r="E30" s="6">
        <v>250</v>
      </c>
    </row>
    <row r="31" spans="1:8" ht="15" thickBot="1">
      <c r="A31" s="4" t="s">
        <v>15</v>
      </c>
      <c r="B31" s="6">
        <f>B60</f>
        <v>0</v>
      </c>
      <c r="C31" s="6">
        <f>C60</f>
        <v>207850</v>
      </c>
      <c r="D31" s="6">
        <f t="shared" ref="D31:E31" si="0">D60</f>
        <v>207850</v>
      </c>
      <c r="E31" s="6">
        <f t="shared" si="0"/>
        <v>207850</v>
      </c>
      <c r="H31" s="10"/>
    </row>
    <row r="32" spans="1:8" ht="15" thickBot="1">
      <c r="A32" s="4" t="s">
        <v>23</v>
      </c>
      <c r="B32" s="6"/>
      <c r="C32" s="6">
        <f>C31/C30</f>
        <v>831.4</v>
      </c>
      <c r="D32" s="6">
        <f t="shared" ref="D32:E32" si="1">D31/D30</f>
        <v>831.4</v>
      </c>
      <c r="E32" s="6">
        <f t="shared" si="1"/>
        <v>831.4</v>
      </c>
      <c r="G32" s="10"/>
    </row>
    <row r="33" spans="1:8" ht="15" thickBot="1">
      <c r="A33" s="4" t="s">
        <v>16</v>
      </c>
      <c r="B33" s="150" t="s">
        <v>22</v>
      </c>
      <c r="C33" s="8">
        <f>C30/B30-1</f>
        <v>0.13636363636363646</v>
      </c>
      <c r="D33" s="8">
        <f t="shared" ref="D33:E33" si="2">D30/C30-1</f>
        <v>0</v>
      </c>
      <c r="E33" s="8">
        <f t="shared" si="2"/>
        <v>0</v>
      </c>
    </row>
    <row r="34" spans="1:8" ht="15" thickBot="1">
      <c r="A34" s="4" t="s">
        <v>17</v>
      </c>
      <c r="B34" s="150" t="s">
        <v>22</v>
      </c>
      <c r="C34" s="8"/>
      <c r="D34" s="8"/>
      <c r="E34" s="8"/>
    </row>
    <row r="35" spans="1:8" ht="15" thickBot="1">
      <c r="A35" s="4" t="s">
        <v>18</v>
      </c>
      <c r="B35" s="150" t="s">
        <v>22</v>
      </c>
      <c r="C35" s="8"/>
      <c r="D35" s="8"/>
      <c r="E35" s="8"/>
    </row>
    <row r="36" spans="1:8" ht="15" thickBot="1">
      <c r="A36" s="225" t="s">
        <v>31</v>
      </c>
      <c r="B36" s="226"/>
      <c r="C36" s="226"/>
      <c r="D36" s="226"/>
      <c r="E36" s="227"/>
    </row>
    <row r="37" spans="1:8" ht="12.75" customHeight="1">
      <c r="A37" s="228"/>
      <c r="B37" s="16">
        <v>2019</v>
      </c>
      <c r="C37" s="16">
        <v>2020</v>
      </c>
      <c r="D37" s="16">
        <v>2021</v>
      </c>
      <c r="E37" s="16">
        <v>2022</v>
      </c>
    </row>
    <row r="38" spans="1:8" ht="15" thickBot="1">
      <c r="A38" s="229"/>
      <c r="B38" s="17" t="s">
        <v>5</v>
      </c>
      <c r="C38" s="17" t="s">
        <v>6</v>
      </c>
      <c r="D38" s="17" t="s">
        <v>6</v>
      </c>
      <c r="E38" s="17" t="s">
        <v>6</v>
      </c>
    </row>
    <row r="39" spans="1:8" ht="15" thickBot="1">
      <c r="A39" s="1" t="s">
        <v>0</v>
      </c>
      <c r="B39" s="9">
        <f>B40+B41</f>
        <v>0</v>
      </c>
      <c r="C39" s="9">
        <f t="shared" ref="C39" si="3">C40+C41</f>
        <v>154000</v>
      </c>
      <c r="D39" s="9">
        <f>D40</f>
        <v>154000</v>
      </c>
      <c r="E39" s="9">
        <f>E40</f>
        <v>154000</v>
      </c>
      <c r="H39" s="10"/>
    </row>
    <row r="40" spans="1:8" ht="15" thickBot="1">
      <c r="A40" s="11" t="s">
        <v>107</v>
      </c>
      <c r="B40" s="7"/>
      <c r="C40" s="9">
        <v>154000</v>
      </c>
      <c r="D40" s="9">
        <v>154000</v>
      </c>
      <c r="E40" s="9">
        <v>154000</v>
      </c>
    </row>
    <row r="41" spans="1:8" ht="15" thickBot="1">
      <c r="A41" s="11" t="s">
        <v>108</v>
      </c>
      <c r="B41" s="12"/>
      <c r="C41" s="9"/>
      <c r="D41" s="9"/>
      <c r="E41" s="9"/>
    </row>
    <row r="42" spans="1:8" ht="24.6" thickBot="1">
      <c r="A42" s="1" t="s">
        <v>28</v>
      </c>
      <c r="B42" s="9">
        <f>B43+B44</f>
        <v>0</v>
      </c>
      <c r="C42" s="9">
        <f>C43+C44</f>
        <v>0</v>
      </c>
      <c r="D42" s="9">
        <f t="shared" ref="D42:E42" si="4">D43+D44</f>
        <v>0</v>
      </c>
      <c r="E42" s="9">
        <f t="shared" si="4"/>
        <v>0</v>
      </c>
    </row>
    <row r="43" spans="1:8" ht="15" thickBot="1">
      <c r="A43" s="11" t="s">
        <v>107</v>
      </c>
      <c r="B43" s="7"/>
      <c r="C43" s="9">
        <v>0</v>
      </c>
      <c r="D43" s="9"/>
      <c r="E43" s="9"/>
    </row>
    <row r="44" spans="1:8" ht="15" thickBot="1">
      <c r="A44" s="11" t="s">
        <v>108</v>
      </c>
      <c r="B44" s="12"/>
      <c r="C44" s="9"/>
      <c r="D44" s="9"/>
      <c r="E44" s="9"/>
    </row>
    <row r="45" spans="1:8" ht="15" thickBot="1">
      <c r="A45" s="1" t="s">
        <v>1</v>
      </c>
      <c r="B45" s="9">
        <f>B46+B47</f>
        <v>0</v>
      </c>
      <c r="C45" s="9">
        <f t="shared" ref="C45:E45" si="5">C46+C47</f>
        <v>53850</v>
      </c>
      <c r="D45" s="9">
        <f t="shared" si="5"/>
        <v>53850</v>
      </c>
      <c r="E45" s="9">
        <f t="shared" si="5"/>
        <v>53850</v>
      </c>
    </row>
    <row r="46" spans="1:8" ht="15" thickBot="1">
      <c r="A46" s="11" t="s">
        <v>107</v>
      </c>
      <c r="B46" s="7"/>
      <c r="C46" s="9">
        <v>53850</v>
      </c>
      <c r="D46" s="9">
        <v>53850</v>
      </c>
      <c r="E46" s="9">
        <v>53850</v>
      </c>
    </row>
    <row r="47" spans="1:8" ht="15" thickBot="1">
      <c r="A47" s="11" t="s">
        <v>108</v>
      </c>
      <c r="B47" s="12"/>
      <c r="C47" s="9"/>
      <c r="D47" s="9"/>
      <c r="E47" s="9"/>
    </row>
    <row r="48" spans="1:8" ht="15" thickBot="1">
      <c r="A48" s="1" t="s">
        <v>2</v>
      </c>
      <c r="B48" s="12"/>
      <c r="C48" s="9"/>
      <c r="D48" s="9"/>
      <c r="E48" s="9"/>
    </row>
    <row r="49" spans="1:5" ht="15" thickBot="1">
      <c r="A49" s="11" t="s">
        <v>107</v>
      </c>
      <c r="B49" s="12"/>
      <c r="C49" s="9"/>
      <c r="D49" s="9"/>
      <c r="E49" s="9"/>
    </row>
    <row r="50" spans="1:5" ht="15" thickBot="1">
      <c r="A50" s="11" t="s">
        <v>108</v>
      </c>
      <c r="B50" s="12"/>
      <c r="C50" s="9"/>
      <c r="D50" s="9"/>
      <c r="E50" s="9"/>
    </row>
    <row r="51" spans="1:5" ht="15" thickBot="1">
      <c r="A51" s="1" t="s">
        <v>24</v>
      </c>
      <c r="B51" s="12"/>
      <c r="C51" s="9"/>
      <c r="D51" s="9"/>
      <c r="E51" s="9"/>
    </row>
    <row r="52" spans="1:5" ht="15" thickBot="1">
      <c r="A52" s="11" t="s">
        <v>107</v>
      </c>
      <c r="B52" s="12"/>
      <c r="C52" s="9"/>
      <c r="D52" s="9"/>
      <c r="E52" s="9"/>
    </row>
    <row r="53" spans="1:5" ht="15" thickBot="1">
      <c r="A53" s="11" t="s">
        <v>108</v>
      </c>
      <c r="B53" s="12"/>
      <c r="C53" s="9"/>
      <c r="D53" s="9"/>
      <c r="E53" s="9"/>
    </row>
    <row r="54" spans="1:5" ht="15" thickBot="1">
      <c r="A54" s="1" t="s">
        <v>25</v>
      </c>
      <c r="B54" s="12">
        <f>B55+B56</f>
        <v>0</v>
      </c>
      <c r="C54" s="9">
        <f t="shared" ref="C54:E54" si="6">C55+C56</f>
        <v>0</v>
      </c>
      <c r="D54" s="9">
        <f t="shared" si="6"/>
        <v>0</v>
      </c>
      <c r="E54" s="9">
        <f t="shared" si="6"/>
        <v>0</v>
      </c>
    </row>
    <row r="55" spans="1:5" ht="15" thickBot="1">
      <c r="A55" s="11" t="s">
        <v>107</v>
      </c>
      <c r="B55" s="90"/>
      <c r="C55" s="9">
        <v>0</v>
      </c>
      <c r="D55" s="7">
        <v>0</v>
      </c>
      <c r="E55" s="7">
        <v>0</v>
      </c>
    </row>
    <row r="56" spans="1:5" ht="15" thickBot="1">
      <c r="A56" s="11" t="s">
        <v>108</v>
      </c>
      <c r="B56" s="12"/>
      <c r="C56" s="9"/>
      <c r="D56" s="9"/>
      <c r="E56" s="9"/>
    </row>
    <row r="57" spans="1:5" ht="15" thickBot="1">
      <c r="A57" s="1" t="s">
        <v>3</v>
      </c>
      <c r="B57" s="9">
        <f>B58</f>
        <v>0</v>
      </c>
      <c r="C57" s="12">
        <f t="shared" ref="C57:E57" si="7">C58</f>
        <v>0</v>
      </c>
      <c r="D57" s="12">
        <f t="shared" si="7"/>
        <v>0</v>
      </c>
      <c r="E57" s="12">
        <f t="shared" si="7"/>
        <v>0</v>
      </c>
    </row>
    <row r="58" spans="1:5" ht="15" thickBot="1">
      <c r="A58" s="11" t="s">
        <v>107</v>
      </c>
      <c r="B58" s="9"/>
      <c r="C58" s="92"/>
      <c r="D58" s="92"/>
      <c r="E58" s="92"/>
    </row>
    <row r="59" spans="1:5" ht="15" thickBot="1">
      <c r="A59" s="11" t="s">
        <v>108</v>
      </c>
      <c r="B59" s="12"/>
      <c r="C59" s="93"/>
      <c r="D59" s="92"/>
      <c r="E59" s="92"/>
    </row>
    <row r="60" spans="1:5" ht="15" thickBot="1">
      <c r="A60" s="111" t="s">
        <v>30</v>
      </c>
      <c r="B60" s="187">
        <f>B57+B54+B51+B48+B45+B42+B39</f>
        <v>0</v>
      </c>
      <c r="C60" s="187">
        <f>C57+C54+C51+C48+C45+C42+C39</f>
        <v>207850</v>
      </c>
      <c r="D60" s="187">
        <f t="shared" ref="D60:E60" si="8">D57+D54+D51+D48+D45+D42+D39</f>
        <v>207850</v>
      </c>
      <c r="E60" s="187">
        <f t="shared" si="8"/>
        <v>207850</v>
      </c>
    </row>
    <row r="61" spans="1:5" ht="15" thickBot="1">
      <c r="A61" s="110" t="s">
        <v>32</v>
      </c>
      <c r="B61" s="21">
        <f>IF(B60-B31=0,0,"Error")</f>
        <v>0</v>
      </c>
      <c r="C61" s="21">
        <f>IF(C60-C31=0,0,"Error")</f>
        <v>0</v>
      </c>
      <c r="D61" s="21">
        <f>IF(D60-D31=0,0,"Error")</f>
        <v>0</v>
      </c>
      <c r="E61" s="21">
        <f>IF(E60-E31=0,0,"Error")</f>
        <v>0</v>
      </c>
    </row>
    <row r="62" spans="1:5" ht="15" thickBot="1">
      <c r="A62" s="234" t="s">
        <v>99</v>
      </c>
      <c r="B62" s="235"/>
      <c r="C62" s="235"/>
      <c r="D62" s="235"/>
      <c r="E62" s="236"/>
    </row>
    <row r="63" spans="1:5" ht="26.25" customHeight="1" thickBot="1">
      <c r="A63" s="234" t="s">
        <v>94</v>
      </c>
      <c r="B63" s="235"/>
      <c r="C63" s="235"/>
      <c r="D63" s="235"/>
      <c r="E63" s="236"/>
    </row>
    <row r="64" spans="1:5" ht="20.25" hidden="1" customHeight="1" thickBot="1">
      <c r="A64" s="18" t="s">
        <v>100</v>
      </c>
      <c r="B64" s="230" t="s">
        <v>159</v>
      </c>
      <c r="C64" s="231"/>
      <c r="D64" s="232"/>
      <c r="E64" s="233"/>
    </row>
    <row r="65" spans="1:5" ht="43.5" hidden="1" customHeight="1" thickBot="1">
      <c r="A65" s="18" t="s">
        <v>257</v>
      </c>
      <c r="B65" s="18" t="s">
        <v>206</v>
      </c>
      <c r="C65" s="97" t="s">
        <v>109</v>
      </c>
      <c r="D65" s="217" t="s">
        <v>207</v>
      </c>
      <c r="E65" s="218"/>
    </row>
    <row r="66" spans="1:5" ht="31.95" hidden="1" customHeight="1" thickBot="1">
      <c r="A66" s="4" t="s">
        <v>9</v>
      </c>
      <c r="B66" s="219" t="s">
        <v>208</v>
      </c>
      <c r="C66" s="220"/>
      <c r="D66" s="220"/>
      <c r="E66" s="221"/>
    </row>
    <row r="67" spans="1:5" ht="15.75" hidden="1" customHeight="1" thickBot="1">
      <c r="A67" s="4" t="s">
        <v>14</v>
      </c>
      <c r="B67" s="222" t="s">
        <v>139</v>
      </c>
      <c r="C67" s="223"/>
      <c r="D67" s="223"/>
      <c r="E67" s="224"/>
    </row>
    <row r="68" spans="1:5" hidden="1">
      <c r="A68" s="228"/>
      <c r="B68" s="16">
        <v>2019</v>
      </c>
      <c r="C68" s="16">
        <v>2020</v>
      </c>
      <c r="D68" s="16">
        <v>2021</v>
      </c>
      <c r="E68" s="16">
        <v>2022</v>
      </c>
    </row>
    <row r="69" spans="1:5" ht="15" hidden="1" thickBot="1">
      <c r="A69" s="229"/>
      <c r="B69" s="17" t="s">
        <v>5</v>
      </c>
      <c r="C69" s="17" t="s">
        <v>6</v>
      </c>
      <c r="D69" s="17" t="s">
        <v>6</v>
      </c>
      <c r="E69" s="17" t="s">
        <v>6</v>
      </c>
    </row>
    <row r="70" spans="1:5" ht="15" hidden="1" thickBot="1">
      <c r="A70" s="4" t="s">
        <v>8</v>
      </c>
      <c r="B70" s="108">
        <v>0</v>
      </c>
      <c r="C70" s="150"/>
      <c r="D70" s="150"/>
      <c r="E70" s="150"/>
    </row>
    <row r="71" spans="1:5" ht="15" hidden="1" thickBot="1">
      <c r="A71" s="4" t="s">
        <v>15</v>
      </c>
      <c r="B71" s="94">
        <f>B89</f>
        <v>0</v>
      </c>
      <c r="C71" s="6">
        <f>C89</f>
        <v>0</v>
      </c>
      <c r="D71" s="6">
        <f t="shared" ref="D71:E71" si="9">D89</f>
        <v>0</v>
      </c>
      <c r="E71" s="6">
        <f t="shared" si="9"/>
        <v>0</v>
      </c>
    </row>
    <row r="72" spans="1:5" ht="15" hidden="1" thickBot="1">
      <c r="A72" s="4" t="s">
        <v>23</v>
      </c>
      <c r="B72" s="6" t="e">
        <f>B71/B70</f>
        <v>#DIV/0!</v>
      </c>
      <c r="C72" s="6" t="e">
        <f t="shared" ref="C72:E72" si="10">C71/C70</f>
        <v>#DIV/0!</v>
      </c>
      <c r="D72" s="6" t="e">
        <f t="shared" si="10"/>
        <v>#DIV/0!</v>
      </c>
      <c r="E72" s="6" t="e">
        <f t="shared" si="10"/>
        <v>#DIV/0!</v>
      </c>
    </row>
    <row r="73" spans="1:5" ht="24.75" hidden="1" customHeight="1" thickBot="1">
      <c r="A73" s="4" t="s">
        <v>16</v>
      </c>
      <c r="B73" s="150" t="s">
        <v>22</v>
      </c>
      <c r="C73" s="8" t="e">
        <f>C70/B70-1</f>
        <v>#DIV/0!</v>
      </c>
      <c r="D73" s="8" t="e">
        <f t="shared" ref="D73:E75" si="11">D70/C70-1</f>
        <v>#DIV/0!</v>
      </c>
      <c r="E73" s="8" t="e">
        <f t="shared" si="11"/>
        <v>#DIV/0!</v>
      </c>
    </row>
    <row r="74" spans="1:5" ht="12.75" hidden="1" customHeight="1" thickBot="1">
      <c r="A74" s="4" t="s">
        <v>17</v>
      </c>
      <c r="B74" s="150" t="s">
        <v>22</v>
      </c>
      <c r="C74" s="8" t="e">
        <f>C71/B71-1</f>
        <v>#DIV/0!</v>
      </c>
      <c r="D74" s="8" t="e">
        <f t="shared" si="11"/>
        <v>#DIV/0!</v>
      </c>
      <c r="E74" s="8" t="e">
        <f t="shared" si="11"/>
        <v>#DIV/0!</v>
      </c>
    </row>
    <row r="75" spans="1:5" ht="15" hidden="1" thickBot="1">
      <c r="A75" s="4" t="s">
        <v>18</v>
      </c>
      <c r="B75" s="150" t="s">
        <v>22</v>
      </c>
      <c r="C75" s="8" t="e">
        <f>C72/B72-1</f>
        <v>#DIV/0!</v>
      </c>
      <c r="D75" s="8" t="e">
        <f t="shared" si="11"/>
        <v>#DIV/0!</v>
      </c>
      <c r="E75" s="8" t="e">
        <f t="shared" si="11"/>
        <v>#DIV/0!</v>
      </c>
    </row>
    <row r="76" spans="1:5" ht="24.75" hidden="1" customHeight="1" thickBot="1">
      <c r="A76" s="225" t="s">
        <v>33</v>
      </c>
      <c r="B76" s="226"/>
      <c r="C76" s="226"/>
      <c r="D76" s="226"/>
      <c r="E76" s="227"/>
    </row>
    <row r="77" spans="1:5" ht="38.25" hidden="1" customHeight="1">
      <c r="A77" s="228"/>
      <c r="B77" s="16">
        <v>2019</v>
      </c>
      <c r="C77" s="16">
        <v>2020</v>
      </c>
      <c r="D77" s="16">
        <v>2021</v>
      </c>
      <c r="E77" s="16">
        <v>2022</v>
      </c>
    </row>
    <row r="78" spans="1:5" ht="24.75" hidden="1" customHeight="1" thickBot="1">
      <c r="A78" s="229"/>
      <c r="B78" s="17" t="s">
        <v>5</v>
      </c>
      <c r="C78" s="17" t="s">
        <v>6</v>
      </c>
      <c r="D78" s="17" t="s">
        <v>6</v>
      </c>
      <c r="E78" s="17" t="s">
        <v>6</v>
      </c>
    </row>
    <row r="79" spans="1:5" ht="24.75" hidden="1" customHeight="1" thickBot="1">
      <c r="A79" s="1" t="s">
        <v>95</v>
      </c>
      <c r="B79" s="9">
        <f>B80+B81+B82+B83</f>
        <v>0</v>
      </c>
      <c r="C79" s="9">
        <f t="shared" ref="C79:E79" si="12">C80+C81+C82+C83</f>
        <v>0</v>
      </c>
      <c r="D79" s="9">
        <f t="shared" si="12"/>
        <v>0</v>
      </c>
      <c r="E79" s="9">
        <f t="shared" si="12"/>
        <v>0</v>
      </c>
    </row>
    <row r="80" spans="1:5" ht="15" hidden="1" thickBot="1">
      <c r="A80" s="11" t="s">
        <v>107</v>
      </c>
      <c r="B80" s="9"/>
      <c r="C80" s="9"/>
      <c r="D80" s="9"/>
      <c r="E80" s="9"/>
    </row>
    <row r="81" spans="1:5" ht="15" hidden="1" thickBot="1">
      <c r="A81" s="11" t="s">
        <v>110</v>
      </c>
      <c r="B81" s="9"/>
      <c r="C81" s="9"/>
      <c r="D81" s="9"/>
      <c r="E81" s="9"/>
    </row>
    <row r="82" spans="1:5" ht="24.75" hidden="1" customHeight="1" thickBot="1">
      <c r="A82" s="11" t="s">
        <v>111</v>
      </c>
      <c r="B82" s="9"/>
      <c r="C82" s="9"/>
      <c r="D82" s="9"/>
      <c r="E82" s="9"/>
    </row>
    <row r="83" spans="1:5" ht="15" hidden="1" thickBot="1">
      <c r="A83" s="11" t="s">
        <v>112</v>
      </c>
      <c r="B83" s="9"/>
      <c r="C83" s="9"/>
      <c r="D83" s="9"/>
      <c r="E83" s="9"/>
    </row>
    <row r="84" spans="1:5" ht="15" hidden="1" thickBot="1">
      <c r="A84" s="1" t="s">
        <v>96</v>
      </c>
      <c r="B84" s="12">
        <f>B85+B86+B87+B88</f>
        <v>0</v>
      </c>
      <c r="C84" s="12">
        <f t="shared" ref="C84:E84" si="13">C85+C86+C87+C88</f>
        <v>0</v>
      </c>
      <c r="D84" s="12">
        <f t="shared" si="13"/>
        <v>0</v>
      </c>
      <c r="E84" s="12">
        <f t="shared" si="13"/>
        <v>0</v>
      </c>
    </row>
    <row r="85" spans="1:5" ht="15" hidden="1" thickBot="1">
      <c r="A85" s="11" t="s">
        <v>107</v>
      </c>
      <c r="B85" s="95"/>
      <c r="C85" s="96"/>
      <c r="D85" s="96"/>
      <c r="E85" s="96"/>
    </row>
    <row r="86" spans="1:5" ht="15" hidden="1" thickBot="1">
      <c r="A86" s="11" t="s">
        <v>110</v>
      </c>
      <c r="B86" s="12"/>
      <c r="C86" s="9"/>
      <c r="D86" s="9"/>
      <c r="E86" s="9"/>
    </row>
    <row r="87" spans="1:5" ht="15" hidden="1" thickBot="1">
      <c r="A87" s="11" t="s">
        <v>111</v>
      </c>
      <c r="B87" s="12"/>
      <c r="C87" s="9"/>
      <c r="D87" s="9"/>
      <c r="E87" s="9"/>
    </row>
    <row r="88" spans="1:5" ht="15" hidden="1" thickBot="1">
      <c r="A88" s="11" t="s">
        <v>112</v>
      </c>
      <c r="B88" s="12"/>
      <c r="C88" s="9"/>
      <c r="D88" s="9"/>
      <c r="E88" s="9"/>
    </row>
    <row r="89" spans="1:5" ht="15" hidden="1" thickBot="1">
      <c r="A89" s="98" t="s">
        <v>161</v>
      </c>
      <c r="B89" s="12">
        <f>B79+B84</f>
        <v>0</v>
      </c>
      <c r="C89" s="12">
        <f t="shared" ref="C89:E89" si="14">C79+C84</f>
        <v>0</v>
      </c>
      <c r="D89" s="12">
        <f t="shared" si="14"/>
        <v>0</v>
      </c>
      <c r="E89" s="12">
        <f t="shared" si="14"/>
        <v>0</v>
      </c>
    </row>
    <row r="90" spans="1:5" ht="31.2" hidden="1" thickBot="1">
      <c r="A90" s="18" t="s">
        <v>209</v>
      </c>
      <c r="B90" s="18" t="s">
        <v>210</v>
      </c>
      <c r="C90" s="97" t="s">
        <v>109</v>
      </c>
      <c r="D90" s="272" t="s">
        <v>226</v>
      </c>
      <c r="E90" s="273"/>
    </row>
    <row r="91" spans="1:5" ht="17.25" hidden="1" customHeight="1" thickBot="1">
      <c r="A91" s="4" t="s">
        <v>9</v>
      </c>
      <c r="B91" s="219" t="s">
        <v>211</v>
      </c>
      <c r="C91" s="220"/>
      <c r="D91" s="220"/>
      <c r="E91" s="221"/>
    </row>
    <row r="92" spans="1:5" ht="15" hidden="1" thickBot="1">
      <c r="A92" s="4" t="s">
        <v>14</v>
      </c>
      <c r="B92" s="222" t="s">
        <v>212</v>
      </c>
      <c r="C92" s="223"/>
      <c r="D92" s="223"/>
      <c r="E92" s="224"/>
    </row>
    <row r="93" spans="1:5" ht="12.75" hidden="1" customHeight="1">
      <c r="A93" s="228"/>
      <c r="B93" s="16">
        <v>2019</v>
      </c>
      <c r="C93" s="16">
        <v>2020</v>
      </c>
      <c r="D93" s="16">
        <v>2021</v>
      </c>
      <c r="E93" s="16">
        <v>2022</v>
      </c>
    </row>
    <row r="94" spans="1:5" ht="9" hidden="1" customHeight="1" thickBot="1">
      <c r="A94" s="229"/>
      <c r="B94" s="17" t="s">
        <v>5</v>
      </c>
      <c r="C94" s="17" t="s">
        <v>6</v>
      </c>
      <c r="D94" s="17" t="s">
        <v>6</v>
      </c>
      <c r="E94" s="17" t="s">
        <v>6</v>
      </c>
    </row>
    <row r="95" spans="1:5" ht="15" hidden="1" thickBot="1">
      <c r="A95" s="4" t="s">
        <v>8</v>
      </c>
      <c r="B95" s="150">
        <v>0</v>
      </c>
      <c r="C95" s="150"/>
      <c r="D95" s="150"/>
      <c r="E95" s="150"/>
    </row>
    <row r="96" spans="1:5" ht="15" hidden="1" thickBot="1">
      <c r="A96" s="4" t="s">
        <v>15</v>
      </c>
      <c r="B96" s="6">
        <f>B114</f>
        <v>0</v>
      </c>
      <c r="C96" s="6">
        <f>C114</f>
        <v>0</v>
      </c>
      <c r="D96" s="6">
        <f t="shared" ref="D96:E96" si="15">D114</f>
        <v>0</v>
      </c>
      <c r="E96" s="6">
        <f t="shared" si="15"/>
        <v>0</v>
      </c>
    </row>
    <row r="97" spans="1:5" ht="15" hidden="1" thickBot="1">
      <c r="A97" s="4" t="s">
        <v>23</v>
      </c>
      <c r="B97" s="6" t="e">
        <f>B96/B95</f>
        <v>#DIV/0!</v>
      </c>
      <c r="C97" s="6" t="e">
        <f t="shared" ref="C97:E97" si="16">C96/C95</f>
        <v>#DIV/0!</v>
      </c>
      <c r="D97" s="6" t="e">
        <f t="shared" si="16"/>
        <v>#DIV/0!</v>
      </c>
      <c r="E97" s="6" t="e">
        <f t="shared" si="16"/>
        <v>#DIV/0!</v>
      </c>
    </row>
    <row r="98" spans="1:5" ht="15" hidden="1" thickBot="1">
      <c r="A98" s="4" t="s">
        <v>16</v>
      </c>
      <c r="B98" s="150" t="s">
        <v>22</v>
      </c>
      <c r="C98" s="8" t="e">
        <f>C95/B95-1</f>
        <v>#DIV/0!</v>
      </c>
      <c r="D98" s="8" t="e">
        <f t="shared" ref="D98:E100" si="17">D95/C95-1</f>
        <v>#DIV/0!</v>
      </c>
      <c r="E98" s="8" t="e">
        <f t="shared" si="17"/>
        <v>#DIV/0!</v>
      </c>
    </row>
    <row r="99" spans="1:5" ht="15" hidden="1" thickBot="1">
      <c r="A99" s="4" t="s">
        <v>17</v>
      </c>
      <c r="B99" s="150" t="s">
        <v>22</v>
      </c>
      <c r="C99" s="8" t="e">
        <f>C96/B96-1</f>
        <v>#DIV/0!</v>
      </c>
      <c r="D99" s="8" t="e">
        <f t="shared" si="17"/>
        <v>#DIV/0!</v>
      </c>
      <c r="E99" s="8" t="e">
        <f t="shared" si="17"/>
        <v>#DIV/0!</v>
      </c>
    </row>
    <row r="100" spans="1:5" ht="15" hidden="1" thickBot="1">
      <c r="A100" s="4" t="s">
        <v>18</v>
      </c>
      <c r="B100" s="150" t="s">
        <v>22</v>
      </c>
      <c r="C100" s="8" t="e">
        <f>C97/B97-1</f>
        <v>#DIV/0!</v>
      </c>
      <c r="D100" s="8" t="e">
        <f t="shared" si="17"/>
        <v>#DIV/0!</v>
      </c>
      <c r="E100" s="8" t="e">
        <f t="shared" si="17"/>
        <v>#DIV/0!</v>
      </c>
    </row>
    <row r="101" spans="1:5" ht="15" hidden="1" thickBot="1">
      <c r="A101" s="225" t="s">
        <v>114</v>
      </c>
      <c r="B101" s="226"/>
      <c r="C101" s="226"/>
      <c r="D101" s="226"/>
      <c r="E101" s="227"/>
    </row>
    <row r="102" spans="1:5" ht="12.75" hidden="1" customHeight="1">
      <c r="A102" s="228"/>
      <c r="B102" s="16">
        <v>2019</v>
      </c>
      <c r="C102" s="16">
        <v>2020</v>
      </c>
      <c r="D102" s="16">
        <v>2021</v>
      </c>
      <c r="E102" s="16">
        <v>2022</v>
      </c>
    </row>
    <row r="103" spans="1:5" ht="15" hidden="1" thickBot="1">
      <c r="A103" s="229"/>
      <c r="B103" s="17" t="s">
        <v>5</v>
      </c>
      <c r="C103" s="17" t="s">
        <v>6</v>
      </c>
      <c r="D103" s="17" t="s">
        <v>6</v>
      </c>
      <c r="E103" s="17" t="s">
        <v>6</v>
      </c>
    </row>
    <row r="104" spans="1:5" ht="15" hidden="1" thickBot="1">
      <c r="A104" s="1" t="s">
        <v>95</v>
      </c>
      <c r="B104" s="9">
        <f>B105+B106+B107+B108</f>
        <v>0</v>
      </c>
      <c r="C104" s="9">
        <f t="shared" ref="C104:E104" si="18">C105+C106+C107+C108</f>
        <v>0</v>
      </c>
      <c r="D104" s="9">
        <f t="shared" si="18"/>
        <v>0</v>
      </c>
      <c r="E104" s="9">
        <f t="shared" si="18"/>
        <v>0</v>
      </c>
    </row>
    <row r="105" spans="1:5" ht="15" hidden="1" thickBot="1">
      <c r="A105" s="11" t="s">
        <v>107</v>
      </c>
      <c r="B105" s="9"/>
      <c r="C105" s="9"/>
      <c r="D105" s="9"/>
      <c r="E105" s="9"/>
    </row>
    <row r="106" spans="1:5" ht="15" hidden="1" thickBot="1">
      <c r="A106" s="11" t="s">
        <v>110</v>
      </c>
      <c r="B106" s="9"/>
      <c r="C106" s="9"/>
      <c r="D106" s="9"/>
      <c r="E106" s="9"/>
    </row>
    <row r="107" spans="1:5" ht="15" hidden="1" thickBot="1">
      <c r="A107" s="11" t="s">
        <v>111</v>
      </c>
      <c r="B107" s="9"/>
      <c r="C107" s="9"/>
      <c r="D107" s="9"/>
      <c r="E107" s="9"/>
    </row>
    <row r="108" spans="1:5" ht="15" hidden="1" thickBot="1">
      <c r="A108" s="11" t="s">
        <v>112</v>
      </c>
      <c r="B108" s="9"/>
      <c r="C108" s="9"/>
      <c r="D108" s="9"/>
      <c r="E108" s="9"/>
    </row>
    <row r="109" spans="1:5" ht="15" hidden="1" thickBot="1">
      <c r="A109" s="1" t="s">
        <v>96</v>
      </c>
      <c r="B109" s="12">
        <f>B110+B111+B112+B113</f>
        <v>0</v>
      </c>
      <c r="C109" s="12">
        <f t="shared" ref="C109:E109" si="19">C110+C111+C112+C113</f>
        <v>0</v>
      </c>
      <c r="D109" s="12">
        <f t="shared" si="19"/>
        <v>0</v>
      </c>
      <c r="E109" s="12">
        <f t="shared" si="19"/>
        <v>0</v>
      </c>
    </row>
    <row r="110" spans="1:5" ht="15" hidden="1" thickBot="1">
      <c r="A110" s="11" t="s">
        <v>107</v>
      </c>
      <c r="B110" s="95"/>
      <c r="C110" s="96">
        <v>0</v>
      </c>
      <c r="D110" s="9">
        <v>0</v>
      </c>
      <c r="E110" s="9">
        <v>0</v>
      </c>
    </row>
    <row r="111" spans="1:5" ht="15" hidden="1" thickBot="1">
      <c r="A111" s="11" t="s">
        <v>110</v>
      </c>
      <c r="B111" s="12"/>
    </row>
    <row r="112" spans="1:5" ht="15" hidden="1" thickBot="1">
      <c r="A112" s="11" t="s">
        <v>111</v>
      </c>
      <c r="B112" s="12"/>
      <c r="C112" s="9"/>
      <c r="D112" s="9"/>
      <c r="E112" s="9"/>
    </row>
    <row r="113" spans="1:5" ht="15" hidden="1" thickBot="1">
      <c r="A113" s="11" t="s">
        <v>112</v>
      </c>
      <c r="B113" s="12"/>
      <c r="C113" s="9"/>
      <c r="D113" s="9"/>
      <c r="E113" s="9"/>
    </row>
    <row r="114" spans="1:5" ht="15" hidden="1" thickBot="1">
      <c r="A114" s="98" t="s">
        <v>115</v>
      </c>
      <c r="B114" s="12">
        <f>B104+B109</f>
        <v>0</v>
      </c>
      <c r="C114" s="12">
        <f t="shared" ref="C114:E114" si="20">C104+C109</f>
        <v>0</v>
      </c>
      <c r="D114" s="12">
        <f t="shared" si="20"/>
        <v>0</v>
      </c>
      <c r="E114" s="12">
        <f t="shared" si="20"/>
        <v>0</v>
      </c>
    </row>
    <row r="115" spans="1:5" ht="31.2" thickBot="1">
      <c r="A115" s="18" t="s">
        <v>133</v>
      </c>
      <c r="B115" s="18" t="s">
        <v>152</v>
      </c>
      <c r="C115" s="97" t="s">
        <v>109</v>
      </c>
      <c r="D115" s="217" t="s">
        <v>151</v>
      </c>
      <c r="E115" s="218"/>
    </row>
    <row r="116" spans="1:5" ht="17.25" customHeight="1" thickBot="1">
      <c r="A116" s="4" t="s">
        <v>9</v>
      </c>
      <c r="B116" s="219" t="s">
        <v>252</v>
      </c>
      <c r="C116" s="220"/>
      <c r="D116" s="220"/>
      <c r="E116" s="221"/>
    </row>
    <row r="117" spans="1:5" ht="15" thickBot="1">
      <c r="A117" s="4" t="s">
        <v>14</v>
      </c>
      <c r="B117" s="222" t="s">
        <v>212</v>
      </c>
      <c r="C117" s="223"/>
      <c r="D117" s="223"/>
      <c r="E117" s="224"/>
    </row>
    <row r="118" spans="1:5" ht="12.75" customHeight="1">
      <c r="A118" s="228"/>
      <c r="B118" s="16">
        <v>2019</v>
      </c>
      <c r="C118" s="16">
        <v>2020</v>
      </c>
      <c r="D118" s="16">
        <v>2021</v>
      </c>
      <c r="E118" s="16">
        <v>2022</v>
      </c>
    </row>
    <row r="119" spans="1:5" ht="15" thickBot="1">
      <c r="A119" s="229"/>
      <c r="B119" s="17" t="s">
        <v>5</v>
      </c>
      <c r="C119" s="17" t="s">
        <v>6</v>
      </c>
      <c r="D119" s="17" t="s">
        <v>6</v>
      </c>
      <c r="E119" s="17" t="s">
        <v>6</v>
      </c>
    </row>
    <row r="120" spans="1:5" ht="15" thickBot="1">
      <c r="A120" s="4" t="s">
        <v>8</v>
      </c>
      <c r="B120" s="108"/>
      <c r="C120" s="150">
        <v>11</v>
      </c>
      <c r="D120" s="4"/>
      <c r="E120" s="4"/>
    </row>
    <row r="121" spans="1:5" ht="15" thickBot="1">
      <c r="A121" s="4" t="s">
        <v>15</v>
      </c>
      <c r="B121" s="94">
        <f>B139</f>
        <v>0</v>
      </c>
      <c r="C121" s="6">
        <f>C139</f>
        <v>33000</v>
      </c>
      <c r="D121" s="6">
        <f t="shared" ref="D121:E121" si="21">D139</f>
        <v>0</v>
      </c>
      <c r="E121" s="6">
        <f t="shared" si="21"/>
        <v>0</v>
      </c>
    </row>
    <row r="122" spans="1:5" ht="15" thickBot="1">
      <c r="A122" s="4" t="s">
        <v>23</v>
      </c>
      <c r="B122" s="6"/>
      <c r="C122" s="6">
        <f t="shared" ref="C122" si="22">C121/C120</f>
        <v>3000</v>
      </c>
      <c r="D122" s="6"/>
      <c r="E122" s="6"/>
    </row>
    <row r="123" spans="1:5" ht="15" thickBot="1">
      <c r="A123" s="4" t="s">
        <v>16</v>
      </c>
      <c r="B123" s="150" t="s">
        <v>22</v>
      </c>
      <c r="C123" s="8"/>
      <c r="D123" s="8"/>
      <c r="E123" s="8"/>
    </row>
    <row r="124" spans="1:5" ht="15" thickBot="1">
      <c r="A124" s="4" t="s">
        <v>17</v>
      </c>
      <c r="B124" s="150" t="s">
        <v>22</v>
      </c>
      <c r="C124" s="8"/>
      <c r="D124" s="8"/>
      <c r="E124" s="8"/>
    </row>
    <row r="125" spans="1:5" ht="15" thickBot="1">
      <c r="A125" s="4" t="s">
        <v>18</v>
      </c>
      <c r="B125" s="150" t="s">
        <v>22</v>
      </c>
      <c r="C125" s="8"/>
      <c r="D125" s="8"/>
      <c r="E125" s="8"/>
    </row>
    <row r="126" spans="1:5" ht="15" thickBot="1">
      <c r="A126" s="225" t="s">
        <v>141</v>
      </c>
      <c r="B126" s="226"/>
      <c r="C126" s="226"/>
      <c r="D126" s="226"/>
      <c r="E126" s="227"/>
    </row>
    <row r="127" spans="1:5" ht="12.75" customHeight="1">
      <c r="A127" s="228"/>
      <c r="B127" s="16">
        <v>2019</v>
      </c>
      <c r="C127" s="16">
        <v>2020</v>
      </c>
      <c r="D127" s="16">
        <v>2021</v>
      </c>
      <c r="E127" s="16">
        <v>2022</v>
      </c>
    </row>
    <row r="128" spans="1:5" ht="15" thickBot="1">
      <c r="A128" s="229"/>
      <c r="B128" s="17" t="s">
        <v>5</v>
      </c>
      <c r="C128" s="17" t="s">
        <v>6</v>
      </c>
      <c r="D128" s="17" t="s">
        <v>6</v>
      </c>
      <c r="E128" s="17" t="s">
        <v>6</v>
      </c>
    </row>
    <row r="129" spans="1:5" ht="15" thickBot="1">
      <c r="A129" s="1" t="s">
        <v>95</v>
      </c>
      <c r="B129" s="9">
        <f>B130+B131+B132+B133</f>
        <v>0</v>
      </c>
      <c r="C129" s="9">
        <f t="shared" ref="C129:E129" si="23">C130+C131+C132+C133</f>
        <v>0</v>
      </c>
      <c r="D129" s="9">
        <f t="shared" si="23"/>
        <v>0</v>
      </c>
      <c r="E129" s="9">
        <f t="shared" si="23"/>
        <v>0</v>
      </c>
    </row>
    <row r="130" spans="1:5" ht="15" thickBot="1">
      <c r="A130" s="11" t="s">
        <v>107</v>
      </c>
      <c r="B130" s="9"/>
      <c r="C130" s="9"/>
      <c r="D130" s="9"/>
      <c r="E130" s="9"/>
    </row>
    <row r="131" spans="1:5" ht="15" thickBot="1">
      <c r="A131" s="11" t="s">
        <v>110</v>
      </c>
      <c r="B131" s="9"/>
      <c r="C131" s="9"/>
      <c r="D131" s="9"/>
      <c r="E131" s="9"/>
    </row>
    <row r="132" spans="1:5" ht="15" thickBot="1">
      <c r="A132" s="11" t="s">
        <v>111</v>
      </c>
      <c r="B132" s="9"/>
      <c r="C132" s="9"/>
      <c r="D132" s="9"/>
      <c r="E132" s="9"/>
    </row>
    <row r="133" spans="1:5" ht="15" thickBot="1">
      <c r="A133" s="11" t="s">
        <v>112</v>
      </c>
      <c r="B133" s="9"/>
      <c r="C133" s="9"/>
      <c r="D133" s="9"/>
      <c r="E133" s="9"/>
    </row>
    <row r="134" spans="1:5" ht="15" thickBot="1">
      <c r="A134" s="1" t="s">
        <v>96</v>
      </c>
      <c r="B134" s="12">
        <f>B135+B136+B137+B138</f>
        <v>0</v>
      </c>
      <c r="C134" s="12">
        <f t="shared" ref="C134:E134" si="24">C135+C136+C137+C138</f>
        <v>33000</v>
      </c>
      <c r="D134" s="12">
        <f t="shared" si="24"/>
        <v>0</v>
      </c>
      <c r="E134" s="12">
        <f t="shared" si="24"/>
        <v>0</v>
      </c>
    </row>
    <row r="135" spans="1:5" ht="15" thickBot="1">
      <c r="A135" s="11" t="s">
        <v>107</v>
      </c>
      <c r="B135" s="95">
        <v>0</v>
      </c>
      <c r="C135" s="96">
        <v>33000</v>
      </c>
      <c r="D135" s="9">
        <v>0</v>
      </c>
      <c r="E135" s="9">
        <v>0</v>
      </c>
    </row>
    <row r="136" spans="1:5" ht="15" thickBot="1">
      <c r="A136" s="11" t="s">
        <v>110</v>
      </c>
      <c r="B136" s="95"/>
      <c r="C136" s="96"/>
      <c r="D136" s="9"/>
      <c r="E136" s="9"/>
    </row>
    <row r="137" spans="1:5" ht="15" thickBot="1">
      <c r="A137" s="11" t="s">
        <v>111</v>
      </c>
      <c r="B137" s="12"/>
      <c r="C137" s="9"/>
      <c r="D137" s="9"/>
      <c r="E137" s="9"/>
    </row>
    <row r="138" spans="1:5" ht="15" thickBot="1">
      <c r="A138" s="11" t="s">
        <v>112</v>
      </c>
      <c r="B138" s="12"/>
      <c r="C138" s="9"/>
      <c r="D138" s="9"/>
      <c r="E138" s="9"/>
    </row>
    <row r="139" spans="1:5" ht="15" thickBot="1">
      <c r="A139" s="98" t="s">
        <v>142</v>
      </c>
      <c r="B139" s="187">
        <f>B129+B134</f>
        <v>0</v>
      </c>
      <c r="C139" s="187">
        <f t="shared" ref="C139:E139" si="25">C129+C134</f>
        <v>33000</v>
      </c>
      <c r="D139" s="187">
        <f t="shared" si="25"/>
        <v>0</v>
      </c>
      <c r="E139" s="187">
        <f t="shared" si="25"/>
        <v>0</v>
      </c>
    </row>
    <row r="140" spans="1:5" ht="31.2" thickBot="1">
      <c r="A140" s="18" t="s">
        <v>136</v>
      </c>
      <c r="B140" s="18" t="s">
        <v>163</v>
      </c>
      <c r="C140" s="97" t="s">
        <v>109</v>
      </c>
      <c r="D140" s="217" t="s">
        <v>164</v>
      </c>
      <c r="E140" s="218"/>
    </row>
    <row r="141" spans="1:5" ht="15.75" customHeight="1" thickBot="1">
      <c r="A141" s="4" t="s">
        <v>9</v>
      </c>
      <c r="B141" s="219" t="s">
        <v>224</v>
      </c>
      <c r="C141" s="220"/>
      <c r="D141" s="220"/>
      <c r="E141" s="221"/>
    </row>
    <row r="142" spans="1:5" ht="17.25" customHeight="1" thickBot="1">
      <c r="A142" s="4" t="s">
        <v>14</v>
      </c>
      <c r="B142" s="222" t="s">
        <v>238</v>
      </c>
      <c r="C142" s="223"/>
      <c r="D142" s="223"/>
      <c r="E142" s="224"/>
    </row>
    <row r="143" spans="1:5">
      <c r="A143" s="228"/>
      <c r="B143" s="16">
        <v>2019</v>
      </c>
      <c r="C143" s="16">
        <v>2020</v>
      </c>
      <c r="D143" s="16">
        <v>2021</v>
      </c>
      <c r="E143" s="16">
        <v>2022</v>
      </c>
    </row>
    <row r="144" spans="1:5" ht="12.75" customHeight="1" thickBot="1">
      <c r="A144" s="229"/>
      <c r="B144" s="17" t="s">
        <v>5</v>
      </c>
      <c r="C144" s="17" t="s">
        <v>6</v>
      </c>
      <c r="D144" s="17" t="s">
        <v>6</v>
      </c>
      <c r="E144" s="17" t="s">
        <v>6</v>
      </c>
    </row>
    <row r="145" spans="1:5" ht="15" thickBot="1">
      <c r="A145" s="4" t="s">
        <v>8</v>
      </c>
      <c r="B145" s="108"/>
      <c r="C145" s="150">
        <v>1</v>
      </c>
      <c r="D145" s="185">
        <v>1</v>
      </c>
      <c r="E145" s="185">
        <v>1</v>
      </c>
    </row>
    <row r="146" spans="1:5" ht="15" thickBot="1">
      <c r="A146" s="4" t="s">
        <v>15</v>
      </c>
      <c r="B146" s="94"/>
      <c r="C146" s="6">
        <f>C164</f>
        <v>17850</v>
      </c>
      <c r="D146" s="6">
        <f t="shared" ref="D146:E146" si="26">D164</f>
        <v>10000</v>
      </c>
      <c r="E146" s="6">
        <f t="shared" si="26"/>
        <v>10000</v>
      </c>
    </row>
    <row r="147" spans="1:5" ht="15" thickBot="1">
      <c r="A147" s="4" t="s">
        <v>23</v>
      </c>
      <c r="B147" s="94"/>
      <c r="C147" s="6">
        <f t="shared" ref="C147:E147" si="27">C146/C145</f>
        <v>17850</v>
      </c>
      <c r="D147" s="6">
        <f t="shared" si="27"/>
        <v>10000</v>
      </c>
      <c r="E147" s="6">
        <f t="shared" si="27"/>
        <v>10000</v>
      </c>
    </row>
    <row r="148" spans="1:5" ht="15" thickBot="1">
      <c r="A148" s="4" t="s">
        <v>16</v>
      </c>
      <c r="B148" s="150" t="s">
        <v>22</v>
      </c>
      <c r="C148" s="8"/>
      <c r="D148" s="8">
        <f t="shared" ref="D148:E150" si="28">D145/C145-1</f>
        <v>0</v>
      </c>
      <c r="E148" s="8">
        <f t="shared" si="28"/>
        <v>0</v>
      </c>
    </row>
    <row r="149" spans="1:5" ht="15" thickBot="1">
      <c r="A149" s="4" t="s">
        <v>17</v>
      </c>
      <c r="B149" s="150" t="s">
        <v>22</v>
      </c>
      <c r="C149" s="8"/>
      <c r="D149" s="8">
        <f t="shared" si="28"/>
        <v>-0.43977591036414565</v>
      </c>
      <c r="E149" s="8">
        <f t="shared" si="28"/>
        <v>0</v>
      </c>
    </row>
    <row r="150" spans="1:5" ht="15" thickBot="1">
      <c r="A150" s="4" t="s">
        <v>18</v>
      </c>
      <c r="B150" s="150" t="s">
        <v>22</v>
      </c>
      <c r="C150" s="8"/>
      <c r="D150" s="8">
        <f t="shared" si="28"/>
        <v>-0.43977591036414565</v>
      </c>
      <c r="E150" s="8">
        <f t="shared" si="28"/>
        <v>0</v>
      </c>
    </row>
    <row r="151" spans="1:5" ht="15" thickBot="1">
      <c r="A151" s="225" t="s">
        <v>143</v>
      </c>
      <c r="B151" s="226"/>
      <c r="C151" s="226"/>
      <c r="D151" s="226"/>
      <c r="E151" s="227"/>
    </row>
    <row r="152" spans="1:5">
      <c r="A152" s="228"/>
      <c r="B152" s="16">
        <v>2019</v>
      </c>
      <c r="C152" s="16">
        <v>2020</v>
      </c>
      <c r="D152" s="16">
        <v>2021</v>
      </c>
      <c r="E152" s="16">
        <v>2022</v>
      </c>
    </row>
    <row r="153" spans="1:5" ht="12.75" customHeight="1" thickBot="1">
      <c r="A153" s="229"/>
      <c r="B153" s="17" t="s">
        <v>5</v>
      </c>
      <c r="C153" s="17" t="s">
        <v>6</v>
      </c>
      <c r="D153" s="17" t="s">
        <v>6</v>
      </c>
      <c r="E153" s="17" t="s">
        <v>6</v>
      </c>
    </row>
    <row r="154" spans="1:5" ht="15" thickBot="1">
      <c r="A154" s="1" t="s">
        <v>95</v>
      </c>
      <c r="B154" s="9">
        <f>B155+B156+B157+B158</f>
        <v>0</v>
      </c>
      <c r="C154" s="9">
        <f t="shared" ref="C154:E154" si="29">C155+C156+C157+C158</f>
        <v>0</v>
      </c>
      <c r="D154" s="9">
        <f t="shared" si="29"/>
        <v>0</v>
      </c>
      <c r="E154" s="9">
        <f t="shared" si="29"/>
        <v>0</v>
      </c>
    </row>
    <row r="155" spans="1:5" ht="15" thickBot="1">
      <c r="A155" s="11" t="s">
        <v>107</v>
      </c>
      <c r="B155" s="9"/>
      <c r="C155" s="9"/>
      <c r="D155" s="9"/>
      <c r="E155" s="9"/>
    </row>
    <row r="156" spans="1:5" ht="15" thickBot="1">
      <c r="A156" s="11" t="s">
        <v>110</v>
      </c>
      <c r="B156" s="9"/>
      <c r="C156" s="9"/>
      <c r="D156" s="9"/>
      <c r="E156" s="9"/>
    </row>
    <row r="157" spans="1:5" ht="15" thickBot="1">
      <c r="A157" s="11" t="s">
        <v>111</v>
      </c>
      <c r="B157" s="9"/>
      <c r="C157" s="9"/>
      <c r="D157" s="9"/>
      <c r="E157" s="9"/>
    </row>
    <row r="158" spans="1:5" ht="15" thickBot="1">
      <c r="A158" s="11" t="s">
        <v>112</v>
      </c>
      <c r="B158" s="9"/>
      <c r="C158" s="9"/>
      <c r="D158" s="9"/>
      <c r="E158" s="9"/>
    </row>
    <row r="159" spans="1:5" ht="15" thickBot="1">
      <c r="A159" s="1" t="s">
        <v>96</v>
      </c>
      <c r="B159" s="12">
        <f>B160+B161+B162+B163</f>
        <v>0</v>
      </c>
      <c r="C159" s="12">
        <f t="shared" ref="C159:E159" si="30">C160+C161+C162+C163</f>
        <v>17850</v>
      </c>
      <c r="D159" s="12">
        <f t="shared" si="30"/>
        <v>10000</v>
      </c>
      <c r="E159" s="12">
        <f t="shared" si="30"/>
        <v>10000</v>
      </c>
    </row>
    <row r="160" spans="1:5" ht="15" thickBot="1">
      <c r="A160" s="11" t="s">
        <v>107</v>
      </c>
      <c r="B160" s="95"/>
      <c r="C160" s="96">
        <f>18600-750</f>
        <v>17850</v>
      </c>
      <c r="D160" s="9">
        <v>10000</v>
      </c>
      <c r="E160" s="9">
        <v>10000</v>
      </c>
    </row>
    <row r="161" spans="1:5" ht="15" thickBot="1">
      <c r="A161" s="11" t="s">
        <v>110</v>
      </c>
      <c r="B161" s="12"/>
      <c r="C161" s="9"/>
      <c r="D161" s="9"/>
      <c r="E161" s="9"/>
    </row>
    <row r="162" spans="1:5" ht="15" thickBot="1">
      <c r="A162" s="11" t="s">
        <v>111</v>
      </c>
      <c r="B162" s="12"/>
      <c r="C162" s="9"/>
      <c r="D162" s="9"/>
      <c r="E162" s="9"/>
    </row>
    <row r="163" spans="1:5" ht="15" thickBot="1">
      <c r="A163" s="11" t="s">
        <v>112</v>
      </c>
      <c r="B163" s="12"/>
      <c r="C163" s="9"/>
      <c r="D163" s="9"/>
      <c r="E163" s="9"/>
    </row>
    <row r="164" spans="1:5" ht="15" thickBot="1">
      <c r="A164" s="18" t="s">
        <v>144</v>
      </c>
      <c r="B164" s="187">
        <f>B154+B159</f>
        <v>0</v>
      </c>
      <c r="C164" s="187">
        <f t="shared" ref="C164:E164" si="31">C154+C159</f>
        <v>17850</v>
      </c>
      <c r="D164" s="187">
        <f t="shared" si="31"/>
        <v>10000</v>
      </c>
      <c r="E164" s="187">
        <f t="shared" si="31"/>
        <v>10000</v>
      </c>
    </row>
    <row r="165" spans="1:5" ht="15" thickBot="1">
      <c r="A165" s="18" t="s">
        <v>100</v>
      </c>
      <c r="B165" s="230" t="s">
        <v>159</v>
      </c>
      <c r="C165" s="231"/>
      <c r="D165" s="232"/>
      <c r="E165" s="233"/>
    </row>
    <row r="166" spans="1:5" ht="31.2" thickBot="1">
      <c r="A166" s="18" t="s">
        <v>145</v>
      </c>
      <c r="B166" s="18" t="s">
        <v>135</v>
      </c>
      <c r="C166" s="97" t="s">
        <v>109</v>
      </c>
      <c r="D166" s="217" t="s">
        <v>134</v>
      </c>
      <c r="E166" s="218"/>
    </row>
    <row r="167" spans="1:5" ht="25.5" customHeight="1" thickBot="1">
      <c r="A167" s="4" t="s">
        <v>9</v>
      </c>
      <c r="B167" s="219" t="s">
        <v>225</v>
      </c>
      <c r="C167" s="220"/>
      <c r="D167" s="220"/>
      <c r="E167" s="221"/>
    </row>
    <row r="168" spans="1:5" ht="15" thickBot="1">
      <c r="A168" s="4" t="s">
        <v>14</v>
      </c>
      <c r="B168" s="222" t="s">
        <v>213</v>
      </c>
      <c r="C168" s="223"/>
      <c r="D168" s="223"/>
      <c r="E168" s="224"/>
    </row>
    <row r="169" spans="1:5" ht="17.25" customHeight="1">
      <c r="A169" s="228"/>
      <c r="B169" s="16">
        <v>2019</v>
      </c>
      <c r="C169" s="16">
        <v>2020</v>
      </c>
      <c r="D169" s="16">
        <v>2021</v>
      </c>
      <c r="E169" s="16">
        <v>2022</v>
      </c>
    </row>
    <row r="170" spans="1:5" ht="15" thickBot="1">
      <c r="A170" s="229"/>
      <c r="B170" s="17" t="s">
        <v>5</v>
      </c>
      <c r="C170" s="17" t="s">
        <v>6</v>
      </c>
      <c r="D170" s="17" t="s">
        <v>6</v>
      </c>
      <c r="E170" s="17" t="s">
        <v>6</v>
      </c>
    </row>
    <row r="171" spans="1:5" ht="12.75" customHeight="1" thickBot="1">
      <c r="A171" s="4" t="s">
        <v>8</v>
      </c>
      <c r="B171" s="108"/>
      <c r="C171" s="150">
        <v>220</v>
      </c>
      <c r="D171" s="150">
        <v>141</v>
      </c>
      <c r="E171" s="150">
        <v>141</v>
      </c>
    </row>
    <row r="172" spans="1:5" ht="15" thickBot="1">
      <c r="A172" s="4" t="s">
        <v>15</v>
      </c>
      <c r="B172" s="94">
        <f>B190</f>
        <v>0</v>
      </c>
      <c r="C172" s="6">
        <f>C190</f>
        <v>15700</v>
      </c>
      <c r="D172" s="6">
        <f t="shared" ref="D172:E172" si="32">D190</f>
        <v>9250</v>
      </c>
      <c r="E172" s="6">
        <f t="shared" si="32"/>
        <v>10000</v>
      </c>
    </row>
    <row r="173" spans="1:5" ht="15" thickBot="1">
      <c r="A173" s="4" t="s">
        <v>23</v>
      </c>
      <c r="B173" s="6"/>
      <c r="C173" s="6">
        <f t="shared" ref="C173:E173" si="33">C172/C171</f>
        <v>71.36363636363636</v>
      </c>
      <c r="D173" s="6">
        <f t="shared" si="33"/>
        <v>65.60283687943263</v>
      </c>
      <c r="E173" s="6">
        <f t="shared" si="33"/>
        <v>70.921985815602838</v>
      </c>
    </row>
    <row r="174" spans="1:5" ht="15" thickBot="1">
      <c r="A174" s="4" t="s">
        <v>16</v>
      </c>
      <c r="B174" s="150" t="s">
        <v>22</v>
      </c>
      <c r="C174" s="8"/>
      <c r="D174" s="8">
        <f t="shared" ref="D174:E176" si="34">D171/C171-1</f>
        <v>-0.35909090909090913</v>
      </c>
      <c r="E174" s="8">
        <f t="shared" si="34"/>
        <v>0</v>
      </c>
    </row>
    <row r="175" spans="1:5" ht="15" thickBot="1">
      <c r="A175" s="4" t="s">
        <v>17</v>
      </c>
      <c r="B175" s="150" t="s">
        <v>22</v>
      </c>
      <c r="C175" s="8"/>
      <c r="D175" s="8">
        <f t="shared" si="34"/>
        <v>-0.41082802547770703</v>
      </c>
      <c r="E175" s="8">
        <f t="shared" si="34"/>
        <v>8.1081081081081141E-2</v>
      </c>
    </row>
    <row r="176" spans="1:5" ht="15" thickBot="1">
      <c r="A176" s="4" t="s">
        <v>18</v>
      </c>
      <c r="B176" s="150" t="s">
        <v>22</v>
      </c>
      <c r="C176" s="8"/>
      <c r="D176" s="8">
        <f t="shared" si="34"/>
        <v>-8.0724578759542753E-2</v>
      </c>
      <c r="E176" s="8">
        <f t="shared" si="34"/>
        <v>8.1081081081080919E-2</v>
      </c>
    </row>
    <row r="177" spans="1:5" ht="15" customHeight="1" thickBot="1">
      <c r="A177" s="225" t="s">
        <v>148</v>
      </c>
      <c r="B177" s="226"/>
      <c r="C177" s="226"/>
      <c r="D177" s="226"/>
      <c r="E177" s="227"/>
    </row>
    <row r="178" spans="1:5">
      <c r="A178" s="228"/>
      <c r="B178" s="16">
        <v>2019</v>
      </c>
      <c r="C178" s="16">
        <v>2020</v>
      </c>
      <c r="D178" s="16">
        <v>2021</v>
      </c>
      <c r="E178" s="16">
        <v>2022</v>
      </c>
    </row>
    <row r="179" spans="1:5" ht="15" thickBot="1">
      <c r="A179" s="229"/>
      <c r="B179" s="17" t="s">
        <v>5</v>
      </c>
      <c r="C179" s="17" t="s">
        <v>6</v>
      </c>
      <c r="D179" s="17" t="s">
        <v>6</v>
      </c>
      <c r="E179" s="17" t="s">
        <v>6</v>
      </c>
    </row>
    <row r="180" spans="1:5" ht="12.75" customHeight="1" thickBot="1">
      <c r="A180" s="1" t="s">
        <v>95</v>
      </c>
      <c r="B180" s="9">
        <f>B181+B182+B183+B184</f>
        <v>0</v>
      </c>
      <c r="C180" s="9">
        <f t="shared" ref="C180:E180" si="35">C181+C182+C183+C184</f>
        <v>0</v>
      </c>
      <c r="D180" s="9">
        <f t="shared" si="35"/>
        <v>0</v>
      </c>
      <c r="E180" s="9">
        <f t="shared" si="35"/>
        <v>0</v>
      </c>
    </row>
    <row r="181" spans="1:5" ht="15" thickBot="1">
      <c r="A181" s="11" t="s">
        <v>107</v>
      </c>
      <c r="B181" s="9"/>
      <c r="C181" s="9"/>
      <c r="D181" s="9"/>
      <c r="E181" s="9"/>
    </row>
    <row r="182" spans="1:5" ht="15" thickBot="1">
      <c r="A182" s="11" t="s">
        <v>110</v>
      </c>
      <c r="B182" s="9"/>
      <c r="C182" s="9"/>
      <c r="D182" s="9"/>
      <c r="E182" s="9"/>
    </row>
    <row r="183" spans="1:5" ht="15" thickBot="1">
      <c r="A183" s="11" t="s">
        <v>111</v>
      </c>
      <c r="B183" s="9"/>
      <c r="C183" s="9"/>
      <c r="D183" s="9"/>
      <c r="E183" s="9"/>
    </row>
    <row r="184" spans="1:5" ht="15" thickBot="1">
      <c r="A184" s="11" t="s">
        <v>112</v>
      </c>
      <c r="B184" s="9"/>
      <c r="C184" s="9"/>
      <c r="D184" s="9"/>
      <c r="E184" s="9"/>
    </row>
    <row r="185" spans="1:5" ht="15" thickBot="1">
      <c r="A185" s="1" t="s">
        <v>96</v>
      </c>
      <c r="B185" s="12">
        <f>B186+B187+B188+B189</f>
        <v>0</v>
      </c>
      <c r="C185" s="12">
        <f t="shared" ref="C185:E185" si="36">C186+C187+C188+C189</f>
        <v>15700</v>
      </c>
      <c r="D185" s="12">
        <f t="shared" si="36"/>
        <v>9250</v>
      </c>
      <c r="E185" s="12">
        <f t="shared" si="36"/>
        <v>10000</v>
      </c>
    </row>
    <row r="186" spans="1:5" ht="15" thickBot="1">
      <c r="A186" s="11" t="s">
        <v>107</v>
      </c>
      <c r="B186" s="95"/>
      <c r="C186" s="96">
        <v>15700</v>
      </c>
      <c r="D186" s="9">
        <v>9250</v>
      </c>
      <c r="E186" s="9">
        <v>10000</v>
      </c>
    </row>
    <row r="187" spans="1:5" ht="15" thickBot="1">
      <c r="A187" s="11" t="s">
        <v>110</v>
      </c>
      <c r="B187" s="12"/>
      <c r="C187" s="9"/>
      <c r="D187" s="9"/>
      <c r="E187" s="9"/>
    </row>
    <row r="188" spans="1:5" ht="15" thickBot="1">
      <c r="A188" s="11" t="s">
        <v>111</v>
      </c>
      <c r="B188" s="12"/>
      <c r="C188" s="9"/>
      <c r="D188" s="9"/>
      <c r="E188" s="9"/>
    </row>
    <row r="189" spans="1:5" ht="15" thickBot="1">
      <c r="A189" s="11" t="s">
        <v>112</v>
      </c>
      <c r="B189" s="12"/>
      <c r="C189" s="9"/>
      <c r="D189" s="9"/>
      <c r="E189" s="9"/>
    </row>
    <row r="190" spans="1:5" ht="15" thickBot="1">
      <c r="A190" s="98" t="s">
        <v>149</v>
      </c>
      <c r="B190" s="187">
        <f>B180+B185</f>
        <v>0</v>
      </c>
      <c r="C190" s="187">
        <f t="shared" ref="C190:E190" si="37">C180+C185</f>
        <v>15700</v>
      </c>
      <c r="D190" s="187">
        <f t="shared" si="37"/>
        <v>9250</v>
      </c>
      <c r="E190" s="187">
        <f t="shared" si="37"/>
        <v>10000</v>
      </c>
    </row>
    <row r="191" spans="1:5" ht="31.2" thickBot="1">
      <c r="A191" s="18" t="s">
        <v>150</v>
      </c>
      <c r="B191" s="18" t="s">
        <v>214</v>
      </c>
      <c r="C191" s="97" t="s">
        <v>109</v>
      </c>
      <c r="D191" s="217" t="s">
        <v>137</v>
      </c>
      <c r="E191" s="218"/>
    </row>
    <row r="192" spans="1:5" ht="15" thickBot="1">
      <c r="A192" s="4" t="s">
        <v>9</v>
      </c>
      <c r="B192" s="219" t="s">
        <v>236</v>
      </c>
      <c r="C192" s="220"/>
      <c r="D192" s="220"/>
      <c r="E192" s="221"/>
    </row>
    <row r="193" spans="1:5" ht="15" thickBot="1">
      <c r="A193" s="4" t="s">
        <v>14</v>
      </c>
      <c r="B193" s="222" t="s">
        <v>140</v>
      </c>
      <c r="C193" s="223"/>
      <c r="D193" s="223"/>
      <c r="E193" s="224"/>
    </row>
    <row r="194" spans="1:5">
      <c r="A194" s="228"/>
      <c r="B194" s="16">
        <v>2019</v>
      </c>
      <c r="C194" s="16">
        <v>2020</v>
      </c>
      <c r="D194" s="16">
        <v>2021</v>
      </c>
      <c r="E194" s="16">
        <v>2022</v>
      </c>
    </row>
    <row r="195" spans="1:5" ht="15" thickBot="1">
      <c r="A195" s="229"/>
      <c r="B195" s="17" t="s">
        <v>5</v>
      </c>
      <c r="C195" s="17" t="s">
        <v>6</v>
      </c>
      <c r="D195" s="17" t="s">
        <v>6</v>
      </c>
      <c r="E195" s="17" t="s">
        <v>6</v>
      </c>
    </row>
    <row r="196" spans="1:5" ht="15" thickBot="1">
      <c r="A196" s="4" t="s">
        <v>8</v>
      </c>
      <c r="B196" s="4"/>
      <c r="C196" s="150">
        <v>1</v>
      </c>
      <c r="D196" s="4"/>
      <c r="E196" s="4"/>
    </row>
    <row r="197" spans="1:5" ht="15" thickBot="1">
      <c r="A197" s="4" t="s">
        <v>15</v>
      </c>
      <c r="B197" s="6">
        <f>B215</f>
        <v>0</v>
      </c>
      <c r="C197" s="6">
        <f>C215</f>
        <v>5000</v>
      </c>
      <c r="D197" s="6">
        <f t="shared" ref="D197:E197" si="38">D215</f>
        <v>0</v>
      </c>
      <c r="E197" s="6">
        <f t="shared" si="38"/>
        <v>0</v>
      </c>
    </row>
    <row r="198" spans="1:5" ht="15" thickBot="1">
      <c r="A198" s="4" t="s">
        <v>23</v>
      </c>
      <c r="B198" s="6"/>
      <c r="C198" s="6">
        <f t="shared" ref="C198" si="39">C197/C196</f>
        <v>5000</v>
      </c>
      <c r="D198" s="6"/>
      <c r="E198" s="6"/>
    </row>
    <row r="199" spans="1:5" ht="15" thickBot="1">
      <c r="A199" s="4" t="s">
        <v>16</v>
      </c>
      <c r="B199" s="150" t="s">
        <v>22</v>
      </c>
      <c r="C199" s="8"/>
      <c r="D199" s="8">
        <f t="shared" ref="D199:D201" si="40">D196/C196-1</f>
        <v>-1</v>
      </c>
      <c r="E199" s="8"/>
    </row>
    <row r="200" spans="1:5" ht="15" thickBot="1">
      <c r="A200" s="4" t="s">
        <v>17</v>
      </c>
      <c r="B200" s="150" t="s">
        <v>22</v>
      </c>
      <c r="C200" s="8"/>
      <c r="D200" s="8">
        <f t="shared" si="40"/>
        <v>-1</v>
      </c>
      <c r="E200" s="8"/>
    </row>
    <row r="201" spans="1:5" ht="15" thickBot="1">
      <c r="A201" s="4" t="s">
        <v>18</v>
      </c>
      <c r="B201" s="150" t="s">
        <v>22</v>
      </c>
      <c r="C201" s="8"/>
      <c r="D201" s="8">
        <f t="shared" si="40"/>
        <v>-1</v>
      </c>
      <c r="E201" s="8"/>
    </row>
    <row r="202" spans="1:5" ht="15" thickBot="1">
      <c r="A202" s="225" t="s">
        <v>216</v>
      </c>
      <c r="B202" s="226"/>
      <c r="C202" s="226"/>
      <c r="D202" s="226"/>
      <c r="E202" s="227"/>
    </row>
    <row r="203" spans="1:5">
      <c r="A203" s="228"/>
      <c r="B203" s="16">
        <v>2019</v>
      </c>
      <c r="C203" s="16">
        <v>2020</v>
      </c>
      <c r="D203" s="16">
        <v>2021</v>
      </c>
      <c r="E203" s="16">
        <v>2022</v>
      </c>
    </row>
    <row r="204" spans="1:5" ht="15" thickBot="1">
      <c r="A204" s="229"/>
      <c r="B204" s="17" t="s">
        <v>5</v>
      </c>
      <c r="C204" s="17" t="s">
        <v>6</v>
      </c>
      <c r="D204" s="17" t="s">
        <v>6</v>
      </c>
      <c r="E204" s="17" t="s">
        <v>6</v>
      </c>
    </row>
    <row r="205" spans="1:5" ht="15" thickBot="1">
      <c r="A205" s="1" t="s">
        <v>95</v>
      </c>
      <c r="B205" s="9">
        <f>B206+B207+B208+B209</f>
        <v>0</v>
      </c>
      <c r="C205" s="9">
        <f t="shared" ref="C205:E205" si="41">C206+C207+C208+C209</f>
        <v>0</v>
      </c>
      <c r="D205" s="9">
        <f t="shared" si="41"/>
        <v>0</v>
      </c>
      <c r="E205" s="9">
        <f t="shared" si="41"/>
        <v>0</v>
      </c>
    </row>
    <row r="206" spans="1:5" ht="15" thickBot="1">
      <c r="A206" s="11" t="s">
        <v>107</v>
      </c>
      <c r="B206" s="9"/>
      <c r="C206" s="9"/>
      <c r="D206" s="9"/>
      <c r="E206" s="9"/>
    </row>
    <row r="207" spans="1:5" ht="15" thickBot="1">
      <c r="A207" s="11" t="s">
        <v>110</v>
      </c>
      <c r="B207" s="9"/>
      <c r="C207" s="9"/>
      <c r="D207" s="9"/>
      <c r="E207" s="9"/>
    </row>
    <row r="208" spans="1:5" ht="15" thickBot="1">
      <c r="A208" s="11" t="s">
        <v>111</v>
      </c>
      <c r="B208" s="9"/>
      <c r="C208" s="9"/>
      <c r="D208" s="9"/>
      <c r="E208" s="9"/>
    </row>
    <row r="209" spans="1:5" ht="15" thickBot="1">
      <c r="A209" s="11" t="s">
        <v>112</v>
      </c>
      <c r="B209" s="9"/>
      <c r="C209" s="9"/>
      <c r="D209" s="9"/>
      <c r="E209" s="9"/>
    </row>
    <row r="210" spans="1:5" ht="15" thickBot="1">
      <c r="A210" s="1" t="s">
        <v>96</v>
      </c>
      <c r="B210" s="12">
        <f>B211+B212+B213+B214</f>
        <v>0</v>
      </c>
      <c r="C210" s="12">
        <f t="shared" ref="C210:E210" si="42">C211+C212+C213+C214</f>
        <v>5000</v>
      </c>
      <c r="D210" s="12">
        <f t="shared" si="42"/>
        <v>0</v>
      </c>
      <c r="E210" s="12">
        <f t="shared" si="42"/>
        <v>0</v>
      </c>
    </row>
    <row r="211" spans="1:5" ht="15" thickBot="1">
      <c r="A211" s="11" t="s">
        <v>107</v>
      </c>
      <c r="B211" s="95"/>
      <c r="C211" s="96">
        <v>5000</v>
      </c>
      <c r="D211" s="9">
        <v>0</v>
      </c>
      <c r="E211" s="9">
        <v>0</v>
      </c>
    </row>
    <row r="212" spans="1:5" ht="15" thickBot="1">
      <c r="A212" s="11" t="s">
        <v>110</v>
      </c>
      <c r="B212" s="12"/>
      <c r="C212" s="9"/>
      <c r="D212" s="9"/>
      <c r="E212" s="9"/>
    </row>
    <row r="213" spans="1:5" ht="15" thickBot="1">
      <c r="A213" s="11" t="s">
        <v>111</v>
      </c>
      <c r="B213" s="12"/>
      <c r="C213" s="9"/>
      <c r="D213" s="9"/>
      <c r="E213" s="9"/>
    </row>
    <row r="214" spans="1:5" ht="15" thickBot="1">
      <c r="A214" s="11" t="s">
        <v>112</v>
      </c>
      <c r="B214" s="12"/>
      <c r="C214" s="9"/>
      <c r="D214" s="9"/>
      <c r="E214" s="9"/>
    </row>
    <row r="215" spans="1:5" ht="15" thickBot="1">
      <c r="A215" s="98" t="s">
        <v>217</v>
      </c>
      <c r="B215" s="187">
        <f>B205+B210</f>
        <v>0</v>
      </c>
      <c r="C215" s="187">
        <f t="shared" ref="C215:E215" si="43">C205+C210</f>
        <v>5000</v>
      </c>
      <c r="D215" s="187">
        <f t="shared" si="43"/>
        <v>0</v>
      </c>
      <c r="E215" s="187">
        <f t="shared" si="43"/>
        <v>0</v>
      </c>
    </row>
    <row r="216" spans="1:5" ht="15" hidden="1" thickBot="1">
      <c r="A216" s="125"/>
      <c r="B216" s="126"/>
      <c r="C216" s="126"/>
      <c r="D216" s="126"/>
      <c r="E216" s="12"/>
    </row>
    <row r="217" spans="1:5" ht="15" hidden="1" thickBot="1">
      <c r="A217" s="234" t="s">
        <v>93</v>
      </c>
      <c r="B217" s="235"/>
      <c r="C217" s="235"/>
      <c r="D217" s="235"/>
      <c r="E217" s="236"/>
    </row>
    <row r="218" spans="1:5" ht="15" hidden="1" thickBot="1">
      <c r="A218" s="234" t="s">
        <v>97</v>
      </c>
      <c r="B218" s="235"/>
      <c r="C218" s="235"/>
      <c r="D218" s="235"/>
      <c r="E218" s="236"/>
    </row>
    <row r="219" spans="1:5" ht="15" hidden="1" thickBot="1">
      <c r="A219" s="18" t="s">
        <v>100</v>
      </c>
      <c r="B219" s="237" t="s">
        <v>169</v>
      </c>
      <c r="C219" s="238"/>
      <c r="D219" s="238"/>
      <c r="E219" s="239"/>
    </row>
    <row r="220" spans="1:5" ht="31.2" hidden="1" thickBot="1">
      <c r="A220" s="18" t="s">
        <v>220</v>
      </c>
      <c r="B220" s="106" t="s">
        <v>218</v>
      </c>
      <c r="C220" s="99" t="s">
        <v>109</v>
      </c>
      <c r="D220" s="100"/>
      <c r="E220" s="101" t="s">
        <v>219</v>
      </c>
    </row>
    <row r="221" spans="1:5" ht="15" hidden="1" thickBot="1">
      <c r="A221" s="4" t="s">
        <v>9</v>
      </c>
      <c r="B221" s="219" t="s">
        <v>221</v>
      </c>
      <c r="C221" s="220"/>
      <c r="D221" s="220"/>
      <c r="E221" s="221"/>
    </row>
    <row r="222" spans="1:5" ht="15" hidden="1" thickBot="1">
      <c r="A222" s="4" t="s">
        <v>14</v>
      </c>
      <c r="B222" s="240" t="s">
        <v>129</v>
      </c>
      <c r="C222" s="223"/>
      <c r="D222" s="223"/>
      <c r="E222" s="224"/>
    </row>
    <row r="223" spans="1:5" hidden="1">
      <c r="A223" s="228"/>
      <c r="B223" s="16">
        <v>2019</v>
      </c>
      <c r="C223" s="16">
        <v>2020</v>
      </c>
      <c r="D223" s="16">
        <v>2021</v>
      </c>
      <c r="E223" s="16">
        <v>2022</v>
      </c>
    </row>
    <row r="224" spans="1:5" ht="15" hidden="1" thickBot="1">
      <c r="A224" s="229"/>
      <c r="B224" s="17" t="s">
        <v>5</v>
      </c>
      <c r="C224" s="17" t="s">
        <v>6</v>
      </c>
      <c r="D224" s="17" t="s">
        <v>6</v>
      </c>
      <c r="E224" s="17" t="s">
        <v>6</v>
      </c>
    </row>
    <row r="225" spans="1:5" ht="15" hidden="1" thickBot="1">
      <c r="A225" s="4" t="s">
        <v>8</v>
      </c>
      <c r="B225" s="150">
        <v>0</v>
      </c>
      <c r="C225" s="150">
        <v>0</v>
      </c>
      <c r="D225" s="150">
        <v>0</v>
      </c>
      <c r="E225" s="4">
        <v>0</v>
      </c>
    </row>
    <row r="226" spans="1:5" ht="15" hidden="1" thickBot="1">
      <c r="A226" s="4" t="s">
        <v>15</v>
      </c>
      <c r="B226" s="6">
        <f>B244</f>
        <v>0</v>
      </c>
      <c r="C226" s="6">
        <f t="shared" ref="C226:E226" si="44">C244</f>
        <v>0</v>
      </c>
      <c r="D226" s="6">
        <f t="shared" si="44"/>
        <v>0</v>
      </c>
      <c r="E226" s="6">
        <f t="shared" si="44"/>
        <v>0</v>
      </c>
    </row>
    <row r="227" spans="1:5" ht="30.75" hidden="1" customHeight="1" thickBot="1">
      <c r="A227" s="4" t="s">
        <v>23</v>
      </c>
      <c r="B227" s="6" t="e">
        <f>B226/B225</f>
        <v>#DIV/0!</v>
      </c>
      <c r="C227" s="6" t="e">
        <f t="shared" ref="C227:E227" si="45">C226/C225</f>
        <v>#DIV/0!</v>
      </c>
      <c r="D227" s="6" t="e">
        <f t="shared" si="45"/>
        <v>#DIV/0!</v>
      </c>
      <c r="E227" s="6" t="e">
        <f t="shared" si="45"/>
        <v>#DIV/0!</v>
      </c>
    </row>
    <row r="228" spans="1:5" ht="15" hidden="1" thickBot="1">
      <c r="A228" s="4" t="s">
        <v>16</v>
      </c>
      <c r="B228" s="150" t="s">
        <v>22</v>
      </c>
      <c r="C228" s="8" t="e">
        <f>C225/B225-1</f>
        <v>#DIV/0!</v>
      </c>
      <c r="D228" s="8" t="e">
        <f t="shared" ref="D228:E230" si="46">D225/C225-1</f>
        <v>#DIV/0!</v>
      </c>
      <c r="E228" s="8" t="e">
        <f t="shared" si="46"/>
        <v>#DIV/0!</v>
      </c>
    </row>
    <row r="229" spans="1:5" ht="17.25" hidden="1" customHeight="1" thickBot="1">
      <c r="A229" s="4" t="s">
        <v>17</v>
      </c>
      <c r="B229" s="150" t="s">
        <v>22</v>
      </c>
      <c r="C229" s="8" t="e">
        <f>C226/B226-1</f>
        <v>#DIV/0!</v>
      </c>
      <c r="D229" s="8" t="e">
        <f t="shared" si="46"/>
        <v>#DIV/0!</v>
      </c>
      <c r="E229" s="8" t="e">
        <f t="shared" si="46"/>
        <v>#DIV/0!</v>
      </c>
    </row>
    <row r="230" spans="1:5" ht="15" hidden="1" thickBot="1">
      <c r="A230" s="4" t="s">
        <v>18</v>
      </c>
      <c r="B230" s="150" t="s">
        <v>22</v>
      </c>
      <c r="C230" s="8" t="e">
        <f>C227/B227-1</f>
        <v>#DIV/0!</v>
      </c>
      <c r="D230" s="8" t="e">
        <f t="shared" si="46"/>
        <v>#DIV/0!</v>
      </c>
      <c r="E230" s="8" t="e">
        <f t="shared" si="46"/>
        <v>#DIV/0!</v>
      </c>
    </row>
    <row r="231" spans="1:5" ht="12.75" hidden="1" customHeight="1" thickBot="1">
      <c r="A231" s="225" t="s">
        <v>222</v>
      </c>
      <c r="B231" s="226"/>
      <c r="C231" s="226"/>
      <c r="D231" s="226"/>
      <c r="E231" s="227"/>
    </row>
    <row r="232" spans="1:5" hidden="1">
      <c r="A232" s="228"/>
      <c r="B232" s="16">
        <v>2019</v>
      </c>
      <c r="C232" s="16">
        <v>2020</v>
      </c>
      <c r="D232" s="16">
        <v>2021</v>
      </c>
      <c r="E232" s="16">
        <v>2022</v>
      </c>
    </row>
    <row r="233" spans="1:5" ht="15" hidden="1" thickBot="1">
      <c r="A233" s="229"/>
      <c r="B233" s="17" t="s">
        <v>5</v>
      </c>
      <c r="C233" s="17" t="s">
        <v>6</v>
      </c>
      <c r="D233" s="17" t="s">
        <v>6</v>
      </c>
      <c r="E233" s="17" t="s">
        <v>6</v>
      </c>
    </row>
    <row r="234" spans="1:5" ht="15" hidden="1" thickBot="1">
      <c r="A234" s="1" t="s">
        <v>95</v>
      </c>
      <c r="B234" s="9">
        <f>B235+B236+B237+B238</f>
        <v>0</v>
      </c>
      <c r="C234" s="9">
        <f t="shared" ref="C234:E234" si="47">C235+C236+C237+C238</f>
        <v>0</v>
      </c>
      <c r="D234" s="9">
        <f t="shared" si="47"/>
        <v>0</v>
      </c>
      <c r="E234" s="9">
        <f t="shared" si="47"/>
        <v>0</v>
      </c>
    </row>
    <row r="235" spans="1:5" ht="15" hidden="1" thickBot="1">
      <c r="A235" s="11" t="s">
        <v>107</v>
      </c>
      <c r="B235" s="9"/>
      <c r="C235" s="9">
        <v>0</v>
      </c>
      <c r="D235" s="9">
        <v>0</v>
      </c>
      <c r="E235" s="9">
        <v>0</v>
      </c>
    </row>
    <row r="236" spans="1:5" ht="15" hidden="1" thickBot="1">
      <c r="A236" s="11" t="s">
        <v>110</v>
      </c>
      <c r="B236" s="9"/>
      <c r="C236" s="9"/>
      <c r="D236" s="9"/>
      <c r="E236" s="9"/>
    </row>
    <row r="237" spans="1:5" ht="15" hidden="1" thickBot="1">
      <c r="A237" s="11" t="s">
        <v>111</v>
      </c>
      <c r="B237" s="9"/>
      <c r="C237" s="9"/>
      <c r="D237" s="9"/>
      <c r="E237" s="9"/>
    </row>
    <row r="238" spans="1:5" ht="15" hidden="1" thickBot="1">
      <c r="A238" s="11" t="s">
        <v>112</v>
      </c>
      <c r="B238" s="9"/>
      <c r="C238" s="9"/>
      <c r="D238" s="9"/>
      <c r="E238" s="9"/>
    </row>
    <row r="239" spans="1:5" ht="15" hidden="1" thickBot="1">
      <c r="A239" s="1" t="s">
        <v>96</v>
      </c>
      <c r="B239" s="12">
        <f>B240+B241+B242+B243</f>
        <v>0</v>
      </c>
      <c r="C239" s="12">
        <f t="shared" ref="C239:E239" si="48">C240+C241+C242+C243</f>
        <v>0</v>
      </c>
      <c r="D239" s="12">
        <f t="shared" si="48"/>
        <v>0</v>
      </c>
      <c r="E239" s="12">
        <f t="shared" si="48"/>
        <v>0</v>
      </c>
    </row>
    <row r="240" spans="1:5" ht="12.75" hidden="1" customHeight="1" thickBot="1">
      <c r="A240" s="11" t="s">
        <v>107</v>
      </c>
      <c r="B240" s="12"/>
      <c r="C240" s="95">
        <v>0</v>
      </c>
      <c r="D240" s="12">
        <v>0</v>
      </c>
      <c r="E240" s="12"/>
    </row>
    <row r="241" spans="1:6" ht="15" hidden="1" thickBot="1">
      <c r="A241" s="11" t="s">
        <v>110</v>
      </c>
      <c r="B241" s="12"/>
      <c r="C241" s="12"/>
      <c r="D241" s="12"/>
      <c r="E241" s="12"/>
    </row>
    <row r="242" spans="1:6" ht="15" hidden="1" thickBot="1">
      <c r="A242" s="11" t="s">
        <v>111</v>
      </c>
      <c r="B242" s="12"/>
      <c r="C242" s="12"/>
      <c r="D242" s="12"/>
      <c r="E242" s="12"/>
    </row>
    <row r="243" spans="1:6" ht="15" hidden="1" thickBot="1">
      <c r="A243" s="11" t="s">
        <v>112</v>
      </c>
      <c r="B243" s="12"/>
      <c r="C243" s="12"/>
      <c r="D243" s="12"/>
      <c r="E243" s="12"/>
    </row>
    <row r="244" spans="1:6" ht="15" hidden="1" thickBot="1">
      <c r="A244" s="111" t="s">
        <v>223</v>
      </c>
      <c r="B244" s="12">
        <f>B234+B239</f>
        <v>0</v>
      </c>
      <c r="C244" s="12">
        <f t="shared" ref="C244:E244" si="49">C234+C239</f>
        <v>0</v>
      </c>
      <c r="D244" s="12">
        <f t="shared" si="49"/>
        <v>0</v>
      </c>
      <c r="E244" s="12">
        <f t="shared" si="49"/>
        <v>0</v>
      </c>
    </row>
    <row r="245" spans="1:6" ht="15" hidden="1" thickBot="1">
      <c r="A245" s="22"/>
      <c r="B245" s="23"/>
      <c r="C245" s="23"/>
      <c r="D245" s="23"/>
      <c r="E245" s="23"/>
    </row>
    <row r="246" spans="1:6" ht="24.6" thickBot="1">
      <c r="A246" s="13" t="s">
        <v>101</v>
      </c>
      <c r="B246" s="188">
        <f>B226+B172+B146+B121+B96+B71+B31+B197</f>
        <v>0</v>
      </c>
      <c r="C246" s="188">
        <f t="shared" ref="C246:E246" si="50">C226+C172+C146+C121+C96+C71+C31+C197</f>
        <v>279400</v>
      </c>
      <c r="D246" s="188">
        <f t="shared" si="50"/>
        <v>227100</v>
      </c>
      <c r="E246" s="188">
        <f t="shared" si="50"/>
        <v>227850</v>
      </c>
      <c r="F246" s="10"/>
    </row>
    <row r="247" spans="1:6" ht="24.6" thickBot="1">
      <c r="A247" s="13" t="s">
        <v>102</v>
      </c>
      <c r="B247" s="188">
        <f>B244+B215+B190+B164+B139+B114+B89+B60</f>
        <v>0</v>
      </c>
      <c r="C247" s="188">
        <f t="shared" ref="C247:E247" si="51">C244+C215+C190+C164+C139+C114+C89+C60</f>
        <v>279400</v>
      </c>
      <c r="D247" s="188">
        <f t="shared" si="51"/>
        <v>227100</v>
      </c>
      <c r="E247" s="188">
        <f t="shared" si="51"/>
        <v>227850</v>
      </c>
    </row>
    <row r="248" spans="1:6" ht="15" thickBot="1">
      <c r="A248" s="1" t="s">
        <v>0</v>
      </c>
      <c r="B248" s="187">
        <f>B249+B250</f>
        <v>0</v>
      </c>
      <c r="C248" s="187">
        <f t="shared" ref="C248:E248" si="52">C249+C250</f>
        <v>154000</v>
      </c>
      <c r="D248" s="187">
        <f t="shared" si="52"/>
        <v>154000</v>
      </c>
      <c r="E248" s="187">
        <f t="shared" si="52"/>
        <v>154000</v>
      </c>
    </row>
    <row r="249" spans="1:6" ht="15" thickBot="1">
      <c r="A249" s="11" t="s">
        <v>107</v>
      </c>
      <c r="B249" s="9">
        <f>B40</f>
        <v>0</v>
      </c>
      <c r="C249" s="9">
        <f t="shared" ref="C249:E250" si="53">C40</f>
        <v>154000</v>
      </c>
      <c r="D249" s="9">
        <f t="shared" si="53"/>
        <v>154000</v>
      </c>
      <c r="E249" s="9">
        <f t="shared" si="53"/>
        <v>154000</v>
      </c>
    </row>
    <row r="250" spans="1:6" ht="15.75" customHeight="1" thickBot="1">
      <c r="A250" s="11" t="s">
        <v>116</v>
      </c>
      <c r="B250" s="12">
        <f>B41</f>
        <v>0</v>
      </c>
      <c r="C250" s="12">
        <f t="shared" si="53"/>
        <v>0</v>
      </c>
      <c r="D250" s="12">
        <f t="shared" si="53"/>
        <v>0</v>
      </c>
      <c r="E250" s="12">
        <f t="shared" si="53"/>
        <v>0</v>
      </c>
    </row>
    <row r="251" spans="1:6" ht="27" customHeight="1" thickBot="1">
      <c r="A251" s="1" t="s">
        <v>28</v>
      </c>
      <c r="B251" s="19">
        <f>B252+B253</f>
        <v>0</v>
      </c>
      <c r="C251" s="19">
        <f t="shared" ref="C251:E251" si="54">C252+C253</f>
        <v>0</v>
      </c>
      <c r="D251" s="19">
        <f t="shared" si="54"/>
        <v>0</v>
      </c>
      <c r="E251" s="19">
        <f t="shared" si="54"/>
        <v>0</v>
      </c>
    </row>
    <row r="252" spans="1:6" ht="15" thickBot="1">
      <c r="A252" s="11" t="s">
        <v>107</v>
      </c>
      <c r="B252" s="9">
        <f>B43</f>
        <v>0</v>
      </c>
      <c r="C252" s="9">
        <f t="shared" ref="C252:E253" si="55">C43</f>
        <v>0</v>
      </c>
      <c r="D252" s="9">
        <f t="shared" si="55"/>
        <v>0</v>
      </c>
      <c r="E252" s="9">
        <f t="shared" si="55"/>
        <v>0</v>
      </c>
    </row>
    <row r="253" spans="1:6" ht="15" thickBot="1">
      <c r="A253" s="11" t="s">
        <v>116</v>
      </c>
      <c r="B253" s="12">
        <f>B44</f>
        <v>0</v>
      </c>
      <c r="C253" s="12">
        <f t="shared" si="55"/>
        <v>0</v>
      </c>
      <c r="D253" s="12">
        <f t="shared" si="55"/>
        <v>0</v>
      </c>
      <c r="E253" s="12">
        <f t="shared" si="55"/>
        <v>0</v>
      </c>
    </row>
    <row r="254" spans="1:6" ht="15" thickBot="1">
      <c r="A254" s="1" t="s">
        <v>1</v>
      </c>
      <c r="B254" s="187">
        <f>B255+B256</f>
        <v>0</v>
      </c>
      <c r="C254" s="187">
        <f t="shared" ref="C254:E254" si="56">C255+C256</f>
        <v>53850</v>
      </c>
      <c r="D254" s="187">
        <f t="shared" si="56"/>
        <v>53850</v>
      </c>
      <c r="E254" s="187">
        <f t="shared" si="56"/>
        <v>53850</v>
      </c>
    </row>
    <row r="255" spans="1:6" ht="15" thickBot="1">
      <c r="A255" s="11" t="s">
        <v>107</v>
      </c>
      <c r="B255" s="9">
        <f>B46</f>
        <v>0</v>
      </c>
      <c r="C255" s="9">
        <f t="shared" ref="C255:E256" si="57">C46</f>
        <v>53850</v>
      </c>
      <c r="D255" s="9">
        <f t="shared" si="57"/>
        <v>53850</v>
      </c>
      <c r="E255" s="9">
        <f t="shared" si="57"/>
        <v>53850</v>
      </c>
    </row>
    <row r="256" spans="1:6" ht="15" thickBot="1">
      <c r="A256" s="11" t="s">
        <v>116</v>
      </c>
      <c r="B256" s="12">
        <f>B47</f>
        <v>0</v>
      </c>
      <c r="C256" s="12">
        <f t="shared" si="57"/>
        <v>0</v>
      </c>
      <c r="D256" s="12">
        <f t="shared" si="57"/>
        <v>0</v>
      </c>
      <c r="E256" s="12">
        <f t="shared" si="57"/>
        <v>0</v>
      </c>
    </row>
    <row r="257" spans="1:5" ht="15" thickBot="1">
      <c r="A257" s="1" t="s">
        <v>2</v>
      </c>
      <c r="B257" s="19">
        <f>B258+B259</f>
        <v>0</v>
      </c>
      <c r="C257" s="19">
        <f t="shared" ref="C257:E257" si="58">C258+C259</f>
        <v>0</v>
      </c>
      <c r="D257" s="19">
        <f t="shared" si="58"/>
        <v>0</v>
      </c>
      <c r="E257" s="19">
        <f t="shared" si="58"/>
        <v>0</v>
      </c>
    </row>
    <row r="258" spans="1:5" ht="15" thickBot="1">
      <c r="A258" s="11" t="s">
        <v>107</v>
      </c>
      <c r="B258" s="9">
        <f>B49</f>
        <v>0</v>
      </c>
      <c r="C258" s="9">
        <f t="shared" ref="C258:E259" si="59">C49</f>
        <v>0</v>
      </c>
      <c r="D258" s="9">
        <f t="shared" si="59"/>
        <v>0</v>
      </c>
      <c r="E258" s="9">
        <f t="shared" si="59"/>
        <v>0</v>
      </c>
    </row>
    <row r="259" spans="1:5" ht="15" thickBot="1">
      <c r="A259" s="11" t="s">
        <v>116</v>
      </c>
      <c r="B259" s="12">
        <f>B50</f>
        <v>0</v>
      </c>
      <c r="C259" s="12">
        <f t="shared" si="59"/>
        <v>0</v>
      </c>
      <c r="D259" s="12">
        <f t="shared" si="59"/>
        <v>0</v>
      </c>
      <c r="E259" s="12">
        <f t="shared" si="59"/>
        <v>0</v>
      </c>
    </row>
    <row r="260" spans="1:5" ht="15.75" customHeight="1" thickBot="1">
      <c r="A260" s="1" t="s">
        <v>24</v>
      </c>
      <c r="B260" s="19">
        <f>B261+B262</f>
        <v>0</v>
      </c>
      <c r="C260" s="19">
        <f t="shared" ref="C260:E260" si="60">C261+C262</f>
        <v>0</v>
      </c>
      <c r="D260" s="19">
        <f t="shared" si="60"/>
        <v>0</v>
      </c>
      <c r="E260" s="19">
        <f t="shared" si="60"/>
        <v>0</v>
      </c>
    </row>
    <row r="261" spans="1:5" ht="15" thickBot="1">
      <c r="A261" s="11" t="s">
        <v>107</v>
      </c>
      <c r="B261" s="9">
        <f>B52</f>
        <v>0</v>
      </c>
      <c r="C261" s="9">
        <f t="shared" ref="C261:E262" si="61">C52</f>
        <v>0</v>
      </c>
      <c r="D261" s="9">
        <f t="shared" si="61"/>
        <v>0</v>
      </c>
      <c r="E261" s="9">
        <f t="shared" si="61"/>
        <v>0</v>
      </c>
    </row>
    <row r="262" spans="1:5" ht="15" thickBot="1">
      <c r="A262" s="11" t="s">
        <v>116</v>
      </c>
      <c r="B262" s="12">
        <f>B53</f>
        <v>0</v>
      </c>
      <c r="C262" s="12">
        <f t="shared" si="61"/>
        <v>0</v>
      </c>
      <c r="D262" s="12">
        <f t="shared" si="61"/>
        <v>0</v>
      </c>
      <c r="E262" s="12">
        <f t="shared" si="61"/>
        <v>0</v>
      </c>
    </row>
    <row r="263" spans="1:5" ht="15" thickBot="1">
      <c r="A263" s="1" t="s">
        <v>25</v>
      </c>
      <c r="B263" s="19">
        <f>B264+B265</f>
        <v>0</v>
      </c>
      <c r="C263" s="19">
        <f>C264+C265</f>
        <v>0</v>
      </c>
      <c r="D263" s="19">
        <f t="shared" ref="D263:E263" si="62">D264+D265</f>
        <v>0</v>
      </c>
      <c r="E263" s="19">
        <f t="shared" si="62"/>
        <v>0</v>
      </c>
    </row>
    <row r="264" spans="1:5" ht="15" thickBot="1">
      <c r="A264" s="11" t="s">
        <v>107</v>
      </c>
      <c r="B264" s="9">
        <f>B55</f>
        <v>0</v>
      </c>
      <c r="C264" s="9">
        <f t="shared" ref="C264:E268" si="63">C55</f>
        <v>0</v>
      </c>
      <c r="D264" s="9">
        <f t="shared" si="63"/>
        <v>0</v>
      </c>
      <c r="E264" s="9">
        <f t="shared" si="63"/>
        <v>0</v>
      </c>
    </row>
    <row r="265" spans="1:5" ht="15" thickBot="1">
      <c r="A265" s="11" t="s">
        <v>116</v>
      </c>
      <c r="B265" s="12">
        <f>B56</f>
        <v>0</v>
      </c>
      <c r="C265" s="12">
        <f t="shared" si="63"/>
        <v>0</v>
      </c>
      <c r="D265" s="12">
        <f t="shared" si="63"/>
        <v>0</v>
      </c>
      <c r="E265" s="12">
        <f t="shared" si="63"/>
        <v>0</v>
      </c>
    </row>
    <row r="266" spans="1:5" ht="15" thickBot="1">
      <c r="A266" s="1" t="s">
        <v>3</v>
      </c>
      <c r="B266" s="19">
        <f>B57</f>
        <v>0</v>
      </c>
      <c r="C266" s="19">
        <f t="shared" si="63"/>
        <v>0</v>
      </c>
      <c r="D266" s="19">
        <f t="shared" si="63"/>
        <v>0</v>
      </c>
      <c r="E266" s="19">
        <f t="shared" si="63"/>
        <v>0</v>
      </c>
    </row>
    <row r="267" spans="1:5" ht="15" thickBot="1">
      <c r="A267" s="11" t="s">
        <v>107</v>
      </c>
      <c r="B267" s="9">
        <f>B58</f>
        <v>0</v>
      </c>
      <c r="C267" s="9">
        <f t="shared" si="63"/>
        <v>0</v>
      </c>
      <c r="D267" s="9">
        <f t="shared" si="63"/>
        <v>0</v>
      </c>
      <c r="E267" s="9">
        <f t="shared" si="63"/>
        <v>0</v>
      </c>
    </row>
    <row r="268" spans="1:5" ht="15" thickBot="1">
      <c r="A268" s="11" t="s">
        <v>116</v>
      </c>
      <c r="B268" s="12">
        <f>B59</f>
        <v>0</v>
      </c>
      <c r="C268" s="12">
        <f t="shared" si="63"/>
        <v>0</v>
      </c>
      <c r="D268" s="12">
        <f t="shared" si="63"/>
        <v>0</v>
      </c>
      <c r="E268" s="12">
        <f t="shared" si="63"/>
        <v>0</v>
      </c>
    </row>
    <row r="269" spans="1:5" ht="15" thickBot="1">
      <c r="A269" s="1" t="s">
        <v>19</v>
      </c>
      <c r="B269" s="19">
        <f>B270+B271+B272+B273</f>
        <v>0</v>
      </c>
      <c r="C269" s="19">
        <f t="shared" ref="C269:E269" si="64">C270+C271+C272+C273</f>
        <v>0</v>
      </c>
      <c r="D269" s="19">
        <f t="shared" si="64"/>
        <v>0</v>
      </c>
      <c r="E269" s="19">
        <f t="shared" si="64"/>
        <v>0</v>
      </c>
    </row>
    <row r="270" spans="1:5" ht="15" thickBot="1">
      <c r="A270" s="11" t="s">
        <v>107</v>
      </c>
      <c r="B270" s="9">
        <f>B235</f>
        <v>0</v>
      </c>
      <c r="C270" s="9">
        <f t="shared" ref="C270:E270" si="65">C235</f>
        <v>0</v>
      </c>
      <c r="D270" s="9">
        <f t="shared" si="65"/>
        <v>0</v>
      </c>
      <c r="E270" s="9">
        <f t="shared" si="65"/>
        <v>0</v>
      </c>
    </row>
    <row r="271" spans="1:5" ht="15" thickBot="1">
      <c r="A271" s="11" t="s">
        <v>117</v>
      </c>
      <c r="B271" s="9">
        <f t="shared" ref="B271:E273" si="66">B236</f>
        <v>0</v>
      </c>
      <c r="C271" s="9">
        <f t="shared" si="66"/>
        <v>0</v>
      </c>
      <c r="D271" s="9">
        <f t="shared" si="66"/>
        <v>0</v>
      </c>
      <c r="E271" s="9">
        <f t="shared" si="66"/>
        <v>0</v>
      </c>
    </row>
    <row r="272" spans="1:5" ht="15" thickBot="1">
      <c r="A272" s="11" t="s">
        <v>111</v>
      </c>
      <c r="B272" s="9">
        <f t="shared" si="66"/>
        <v>0</v>
      </c>
      <c r="C272" s="9">
        <f t="shared" si="66"/>
        <v>0</v>
      </c>
      <c r="D272" s="9">
        <f t="shared" si="66"/>
        <v>0</v>
      </c>
      <c r="E272" s="9">
        <f t="shared" si="66"/>
        <v>0</v>
      </c>
    </row>
    <row r="273" spans="1:5" ht="15" thickBot="1">
      <c r="A273" s="11" t="s">
        <v>112</v>
      </c>
      <c r="B273" s="9">
        <f t="shared" si="66"/>
        <v>0</v>
      </c>
      <c r="C273" s="9">
        <f t="shared" si="66"/>
        <v>0</v>
      </c>
      <c r="D273" s="9">
        <f t="shared" si="66"/>
        <v>0</v>
      </c>
      <c r="E273" s="9">
        <f t="shared" si="66"/>
        <v>0</v>
      </c>
    </row>
    <row r="274" spans="1:5" ht="15" thickBot="1">
      <c r="A274" s="1" t="s">
        <v>20</v>
      </c>
      <c r="B274" s="19">
        <f>B275+B276+B277+B278</f>
        <v>0</v>
      </c>
      <c r="C274" s="187">
        <f t="shared" ref="C274:E274" si="67">C275+C276+C277+C278</f>
        <v>71550</v>
      </c>
      <c r="D274" s="187">
        <f t="shared" si="67"/>
        <v>19250</v>
      </c>
      <c r="E274" s="187">
        <f t="shared" si="67"/>
        <v>20000</v>
      </c>
    </row>
    <row r="275" spans="1:5" ht="15" thickBot="1">
      <c r="A275" s="11" t="s">
        <v>107</v>
      </c>
      <c r="B275" s="9">
        <f>B85+B110+B135+B160+B186+B211</f>
        <v>0</v>
      </c>
      <c r="C275" s="9">
        <f t="shared" ref="C275:E275" si="68">C85+C110+C135+C160+C186+C211</f>
        <v>71550</v>
      </c>
      <c r="D275" s="9">
        <f t="shared" si="68"/>
        <v>19250</v>
      </c>
      <c r="E275" s="9">
        <f t="shared" si="68"/>
        <v>20000</v>
      </c>
    </row>
    <row r="276" spans="1:5" ht="15" thickBot="1">
      <c r="A276" s="11" t="s">
        <v>117</v>
      </c>
      <c r="B276" s="9">
        <f t="shared" ref="B276:E278" si="69">B86+B111+B136+B161+B187+B212</f>
        <v>0</v>
      </c>
      <c r="C276" s="9">
        <f t="shared" si="69"/>
        <v>0</v>
      </c>
      <c r="D276" s="9">
        <f t="shared" si="69"/>
        <v>0</v>
      </c>
      <c r="E276" s="9">
        <f t="shared" si="69"/>
        <v>0</v>
      </c>
    </row>
    <row r="277" spans="1:5" ht="15" thickBot="1">
      <c r="A277" s="11" t="s">
        <v>111</v>
      </c>
      <c r="B277" s="9">
        <f t="shared" si="69"/>
        <v>0</v>
      </c>
      <c r="C277" s="9">
        <f t="shared" si="69"/>
        <v>0</v>
      </c>
      <c r="D277" s="9">
        <f t="shared" si="69"/>
        <v>0</v>
      </c>
      <c r="E277" s="9">
        <f t="shared" si="69"/>
        <v>0</v>
      </c>
    </row>
    <row r="278" spans="1:5" ht="15" thickBot="1">
      <c r="A278" s="11" t="s">
        <v>112</v>
      </c>
      <c r="B278" s="9">
        <f t="shared" si="69"/>
        <v>0</v>
      </c>
      <c r="C278" s="9">
        <f t="shared" si="69"/>
        <v>0</v>
      </c>
      <c r="D278" s="9">
        <f t="shared" si="69"/>
        <v>0</v>
      </c>
      <c r="E278" s="9">
        <f t="shared" si="69"/>
        <v>0</v>
      </c>
    </row>
    <row r="279" spans="1:5" ht="15" thickBot="1">
      <c r="A279" s="20" t="s">
        <v>32</v>
      </c>
      <c r="B279" s="21">
        <f>IF(B247-B246=0,0,"Error")</f>
        <v>0</v>
      </c>
      <c r="C279" s="21">
        <f>IF(C247-C246=0,0,"Error")</f>
        <v>0</v>
      </c>
      <c r="D279" s="21">
        <f t="shared" ref="D279:E279" si="70">IF(D247-D246=0,0,"Error")</f>
        <v>0</v>
      </c>
      <c r="E279" s="21">
        <f t="shared" si="70"/>
        <v>0</v>
      </c>
    </row>
    <row r="280" spans="1:5" ht="15" hidden="1" thickBot="1">
      <c r="A280" s="27"/>
      <c r="B280" s="28"/>
      <c r="C280" s="28"/>
      <c r="D280" s="28"/>
      <c r="E280" s="28"/>
    </row>
    <row r="281" spans="1:5" ht="15" hidden="1" thickBot="1">
      <c r="A281" s="241" t="s">
        <v>34</v>
      </c>
      <c r="B281" s="242"/>
      <c r="C281" s="242"/>
      <c r="D281" s="242"/>
      <c r="E281" s="243"/>
    </row>
    <row r="282" spans="1:5" ht="15" hidden="1" thickBot="1"/>
    <row r="283" spans="1:5" ht="15" hidden="1" thickBot="1"/>
    <row r="284" spans="1:5" ht="47.25" customHeight="1">
      <c r="A284" s="30" t="s">
        <v>36</v>
      </c>
      <c r="B284" s="31" t="s">
        <v>124</v>
      </c>
      <c r="C284" s="198" t="s">
        <v>103</v>
      </c>
      <c r="D284" s="30" t="s">
        <v>36</v>
      </c>
      <c r="E284" s="31" t="s">
        <v>124</v>
      </c>
    </row>
    <row r="285" spans="1:5">
      <c r="A285" s="29" t="s">
        <v>37</v>
      </c>
      <c r="B285" s="32"/>
      <c r="C285" s="199"/>
      <c r="D285" s="29" t="s">
        <v>37</v>
      </c>
      <c r="E285" s="32"/>
    </row>
    <row r="286" spans="1:5" ht="15" thickBot="1">
      <c r="A286" s="33" t="s">
        <v>38</v>
      </c>
      <c r="B286" s="34" t="s">
        <v>265</v>
      </c>
      <c r="C286" s="200"/>
      <c r="D286" s="33" t="s">
        <v>38</v>
      </c>
      <c r="E286" s="34" t="s">
        <v>265</v>
      </c>
    </row>
  </sheetData>
  <mergeCells count="69">
    <mergeCell ref="A232:A233"/>
    <mergeCell ref="A281:E281"/>
    <mergeCell ref="C284:C286"/>
    <mergeCell ref="A218:E218"/>
    <mergeCell ref="B219:E219"/>
    <mergeCell ref="B221:E221"/>
    <mergeCell ref="B222:E222"/>
    <mergeCell ref="A223:A224"/>
    <mergeCell ref="A231:E231"/>
    <mergeCell ref="A217:E217"/>
    <mergeCell ref="B167:E167"/>
    <mergeCell ref="B168:E168"/>
    <mergeCell ref="A169:A170"/>
    <mergeCell ref="A177:E177"/>
    <mergeCell ref="A178:A179"/>
    <mergeCell ref="D191:E191"/>
    <mergeCell ref="B192:E192"/>
    <mergeCell ref="B193:E193"/>
    <mergeCell ref="A194:A195"/>
    <mergeCell ref="A202:E202"/>
    <mergeCell ref="A203:A204"/>
    <mergeCell ref="D166:E166"/>
    <mergeCell ref="B117:E117"/>
    <mergeCell ref="A118:A119"/>
    <mergeCell ref="A126:E126"/>
    <mergeCell ref="A127:A128"/>
    <mergeCell ref="D140:E140"/>
    <mergeCell ref="B141:E141"/>
    <mergeCell ref="B142:E142"/>
    <mergeCell ref="A143:A144"/>
    <mergeCell ref="A151:E151"/>
    <mergeCell ref="A152:A153"/>
    <mergeCell ref="B165:E165"/>
    <mergeCell ref="B116:E116"/>
    <mergeCell ref="B67:E67"/>
    <mergeCell ref="A68:A69"/>
    <mergeCell ref="A76:E76"/>
    <mergeCell ref="A77:A78"/>
    <mergeCell ref="D90:E90"/>
    <mergeCell ref="B91:E91"/>
    <mergeCell ref="B92:E92"/>
    <mergeCell ref="A93:A94"/>
    <mergeCell ref="A101:E101"/>
    <mergeCell ref="A102:A103"/>
    <mergeCell ref="D115:E115"/>
    <mergeCell ref="B66:E66"/>
    <mergeCell ref="A24:E24"/>
    <mergeCell ref="B25:E25"/>
    <mergeCell ref="B26:E26"/>
    <mergeCell ref="B27:E27"/>
    <mergeCell ref="A28:A29"/>
    <mergeCell ref="A36:E36"/>
    <mergeCell ref="A37:A38"/>
    <mergeCell ref="A62:E62"/>
    <mergeCell ref="A63:E63"/>
    <mergeCell ref="B64:E64"/>
    <mergeCell ref="D65:E65"/>
    <mergeCell ref="A23:E23"/>
    <mergeCell ref="A2:E2"/>
    <mergeCell ref="A3:E3"/>
    <mergeCell ref="B5:E5"/>
    <mergeCell ref="B6:E6"/>
    <mergeCell ref="B7:E7"/>
    <mergeCell ref="A8:E8"/>
    <mergeCell ref="A9:E11"/>
    <mergeCell ref="B12:E12"/>
    <mergeCell ref="A13:A14"/>
    <mergeCell ref="B17:E17"/>
    <mergeCell ref="A18:E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G47"/>
  <sheetViews>
    <sheetView topLeftCell="A19" zoomScaleNormal="100" workbookViewId="0">
      <selection activeCell="G43" sqref="G43"/>
    </sheetView>
  </sheetViews>
  <sheetFormatPr defaultRowHeight="14.4"/>
  <cols>
    <col min="1" max="1" width="19.5546875" customWidth="1"/>
    <col min="2" max="2" width="12.5546875" customWidth="1"/>
    <col min="3" max="3" width="32.6640625" bestFit="1" customWidth="1"/>
    <col min="4" max="4" width="17.5546875" customWidth="1"/>
    <col min="5" max="5" width="14.6640625" customWidth="1"/>
    <col min="6" max="6" width="15" customWidth="1"/>
    <col min="7" max="7" width="17.109375" customWidth="1"/>
  </cols>
  <sheetData>
    <row r="1" spans="1:7">
      <c r="A1" s="68"/>
      <c r="B1" s="68"/>
      <c r="C1" s="68"/>
      <c r="D1" s="68"/>
      <c r="E1" s="68"/>
      <c r="F1" s="68"/>
      <c r="G1" s="68"/>
    </row>
    <row r="2" spans="1:7" ht="18">
      <c r="A2" s="69" t="s">
        <v>92</v>
      </c>
      <c r="B2" s="69"/>
      <c r="C2" s="69"/>
      <c r="D2" s="69"/>
      <c r="E2" s="70"/>
      <c r="F2" s="70"/>
      <c r="G2" s="70"/>
    </row>
    <row r="3" spans="1:7">
      <c r="A3" s="70"/>
      <c r="B3" s="71"/>
      <c r="C3" s="70"/>
      <c r="D3" s="70"/>
      <c r="E3" s="70"/>
      <c r="F3" s="70"/>
      <c r="G3" s="70"/>
    </row>
    <row r="4" spans="1:7" ht="15.6">
      <c r="A4" s="39" t="s">
        <v>46</v>
      </c>
      <c r="B4" s="40">
        <v>29</v>
      </c>
      <c r="C4" s="39" t="s">
        <v>47</v>
      </c>
      <c r="D4" s="278" t="s">
        <v>198</v>
      </c>
      <c r="E4" s="279"/>
      <c r="F4" s="279"/>
      <c r="G4" s="280"/>
    </row>
    <row r="5" spans="1:7" ht="15.6">
      <c r="A5" s="73"/>
      <c r="B5" s="74"/>
      <c r="C5" s="74"/>
      <c r="D5" s="74"/>
      <c r="E5" s="74"/>
      <c r="F5" s="74"/>
      <c r="G5" s="74"/>
    </row>
    <row r="6" spans="1:7" ht="15.6">
      <c r="A6" s="73"/>
      <c r="B6" s="74"/>
      <c r="C6" s="74"/>
      <c r="D6" s="74"/>
      <c r="E6" s="74"/>
      <c r="F6" s="74"/>
      <c r="G6" s="74"/>
    </row>
    <row r="7" spans="1:7" ht="15.6">
      <c r="A7" s="75"/>
      <c r="B7" s="76"/>
      <c r="C7" s="77"/>
      <c r="D7" s="78" t="s">
        <v>5</v>
      </c>
      <c r="E7" s="275" t="s">
        <v>118</v>
      </c>
      <c r="F7" s="276"/>
      <c r="G7" s="277"/>
    </row>
    <row r="8" spans="1:7" ht="15.6">
      <c r="A8" s="76"/>
      <c r="B8" s="76"/>
      <c r="C8" s="72" t="s">
        <v>48</v>
      </c>
      <c r="D8" s="78">
        <v>2019</v>
      </c>
      <c r="E8" s="78">
        <v>2020</v>
      </c>
      <c r="F8" s="78">
        <v>2021</v>
      </c>
      <c r="G8" s="78">
        <v>2022</v>
      </c>
    </row>
    <row r="9" spans="1:7" ht="15.6">
      <c r="A9" s="75"/>
      <c r="B9" s="75"/>
      <c r="C9" s="79" t="s">
        <v>49</v>
      </c>
      <c r="D9" s="107">
        <f>D21+D33</f>
        <v>2335300</v>
      </c>
      <c r="E9" s="107">
        <f t="shared" ref="E9:G9" si="0">E21+E33</f>
        <v>2547000</v>
      </c>
      <c r="F9" s="107">
        <f t="shared" si="0"/>
        <v>2547000</v>
      </c>
      <c r="G9" s="107">
        <f t="shared" si="0"/>
        <v>2547000</v>
      </c>
    </row>
    <row r="10" spans="1:7" ht="15.6">
      <c r="A10" s="75"/>
      <c r="B10" s="75"/>
      <c r="C10" s="79" t="s">
        <v>50</v>
      </c>
      <c r="D10" s="107">
        <f>D22+D34</f>
        <v>472480</v>
      </c>
      <c r="E10" s="107">
        <f t="shared" ref="E10:G10" si="1">E22+E34</f>
        <v>426150</v>
      </c>
      <c r="F10" s="107">
        <f t="shared" si="1"/>
        <v>426150</v>
      </c>
      <c r="G10" s="107">
        <f t="shared" si="1"/>
        <v>426150</v>
      </c>
    </row>
    <row r="11" spans="1:7" ht="15.6">
      <c r="A11" s="75"/>
      <c r="B11" s="75"/>
      <c r="C11" s="79" t="s">
        <v>51</v>
      </c>
      <c r="D11" s="107">
        <f>D23+D35</f>
        <v>182000</v>
      </c>
      <c r="E11" s="107">
        <f t="shared" ref="E11:G11" si="2">E23+E35</f>
        <v>200000</v>
      </c>
      <c r="F11" s="107">
        <f t="shared" si="2"/>
        <v>200000</v>
      </c>
      <c r="G11" s="107">
        <f t="shared" si="2"/>
        <v>0</v>
      </c>
    </row>
    <row r="12" spans="1:7" ht="15.6">
      <c r="A12" s="75"/>
      <c r="B12" s="75"/>
      <c r="C12" s="79" t="s">
        <v>52</v>
      </c>
      <c r="D12" s="107"/>
      <c r="E12" s="107"/>
      <c r="F12" s="107"/>
      <c r="G12" s="107"/>
    </row>
    <row r="13" spans="1:7" ht="15.6">
      <c r="A13" s="75"/>
      <c r="B13" s="75"/>
      <c r="C13" s="79" t="s">
        <v>53</v>
      </c>
      <c r="D13" s="107"/>
      <c r="E13" s="107"/>
      <c r="F13" s="107"/>
      <c r="G13" s="107"/>
    </row>
    <row r="14" spans="1:7" ht="15.6">
      <c r="A14" s="75"/>
      <c r="B14" s="75"/>
      <c r="C14" s="39" t="s">
        <v>54</v>
      </c>
      <c r="D14" s="42">
        <f>SUM(D9:D13)</f>
        <v>2989780</v>
      </c>
      <c r="E14" s="42">
        <f>SUM(E9:E13)</f>
        <v>3173150</v>
      </c>
      <c r="F14" s="42">
        <f>SUM(F9:F13)</f>
        <v>3173150</v>
      </c>
      <c r="G14" s="42">
        <f>SUM(G9:G13)</f>
        <v>2973150</v>
      </c>
    </row>
    <row r="15" spans="1:7" ht="15.6">
      <c r="A15" s="73"/>
      <c r="B15" s="74"/>
      <c r="C15" s="74"/>
      <c r="D15" s="74"/>
      <c r="E15" s="74"/>
      <c r="F15" s="74"/>
      <c r="G15" s="74"/>
    </row>
    <row r="16" spans="1:7" ht="15.6">
      <c r="A16" s="39" t="s">
        <v>4</v>
      </c>
      <c r="B16" s="41" t="s">
        <v>155</v>
      </c>
      <c r="C16" s="39" t="s">
        <v>55</v>
      </c>
      <c r="D16" s="281" t="s">
        <v>176</v>
      </c>
      <c r="E16" s="282"/>
      <c r="F16" s="282"/>
      <c r="G16" s="283"/>
    </row>
    <row r="17" spans="1:7" ht="15.6">
      <c r="A17" s="74"/>
      <c r="B17" s="74"/>
      <c r="C17" s="74"/>
      <c r="D17" s="74"/>
      <c r="E17" s="74"/>
      <c r="F17" s="74"/>
      <c r="G17" s="74"/>
    </row>
    <row r="18" spans="1:7" ht="15.6">
      <c r="A18" s="74"/>
      <c r="B18" s="74"/>
      <c r="C18" s="74"/>
      <c r="D18" s="74"/>
      <c r="E18" s="74"/>
      <c r="F18" s="74"/>
      <c r="G18" s="74"/>
    </row>
    <row r="19" spans="1:7" ht="15.6">
      <c r="A19" s="75"/>
      <c r="B19" s="76"/>
      <c r="C19" s="77"/>
      <c r="D19" s="78" t="s">
        <v>5</v>
      </c>
      <c r="E19" s="275" t="s">
        <v>118</v>
      </c>
      <c r="F19" s="276"/>
      <c r="G19" s="277"/>
    </row>
    <row r="20" spans="1:7" ht="15.6">
      <c r="A20" s="76"/>
      <c r="B20" s="76"/>
      <c r="C20" s="72" t="s">
        <v>48</v>
      </c>
      <c r="D20" s="78">
        <v>2019</v>
      </c>
      <c r="E20" s="78">
        <v>2020</v>
      </c>
      <c r="F20" s="78">
        <v>2021</v>
      </c>
      <c r="G20" s="78">
        <v>2022</v>
      </c>
    </row>
    <row r="21" spans="1:7" ht="15.6">
      <c r="A21" s="75"/>
      <c r="B21" s="75"/>
      <c r="C21" s="79" t="s">
        <v>49</v>
      </c>
      <c r="D21" s="107">
        <f>1500000+370000+270000</f>
        <v>2140000</v>
      </c>
      <c r="E21" s="107">
        <f>2126000+359000</f>
        <v>2485000</v>
      </c>
      <c r="F21" s="107">
        <f t="shared" ref="F21:G21" si="3">2126000+359000</f>
        <v>2485000</v>
      </c>
      <c r="G21" s="107">
        <f t="shared" si="3"/>
        <v>2485000</v>
      </c>
    </row>
    <row r="22" spans="1:7" ht="15.6">
      <c r="A22" s="75"/>
      <c r="B22" s="75"/>
      <c r="C22" s="79" t="s">
        <v>50</v>
      </c>
      <c r="D22" s="107">
        <f>'F.2 Politikat Ekz 3310 '!B42</f>
        <v>421000</v>
      </c>
      <c r="E22" s="107">
        <v>421000</v>
      </c>
      <c r="F22" s="107">
        <v>421000</v>
      </c>
      <c r="G22" s="107">
        <v>421000</v>
      </c>
    </row>
    <row r="23" spans="1:7" ht="15.6">
      <c r="A23" s="75"/>
      <c r="B23" s="75"/>
      <c r="C23" s="79" t="s">
        <v>51</v>
      </c>
      <c r="D23" s="107">
        <v>159380</v>
      </c>
      <c r="E23" s="107">
        <v>199250</v>
      </c>
      <c r="F23" s="107">
        <v>199250</v>
      </c>
      <c r="G23" s="107">
        <v>0</v>
      </c>
    </row>
    <row r="24" spans="1:7" ht="15.6">
      <c r="A24" s="75"/>
      <c r="B24" s="75"/>
      <c r="C24" s="79" t="s">
        <v>52</v>
      </c>
      <c r="D24" s="107"/>
      <c r="E24" s="107"/>
      <c r="F24" s="107"/>
      <c r="G24" s="107"/>
    </row>
    <row r="25" spans="1:7" ht="15.6">
      <c r="A25" s="75"/>
      <c r="B25" s="75"/>
      <c r="C25" s="79" t="s">
        <v>53</v>
      </c>
      <c r="D25" s="80"/>
      <c r="E25" s="80"/>
      <c r="F25" s="80"/>
      <c r="G25" s="80"/>
    </row>
    <row r="26" spans="1:7" ht="15.6">
      <c r="A26" s="75"/>
      <c r="B26" s="75"/>
      <c r="C26" s="39" t="s">
        <v>54</v>
      </c>
      <c r="D26" s="42">
        <f>SUM(D21:D25)</f>
        <v>2720380</v>
      </c>
      <c r="E26" s="42">
        <f>SUM(E21:E25)</f>
        <v>3105250</v>
      </c>
      <c r="F26" s="42">
        <f>SUM(F21:F25)</f>
        <v>3105250</v>
      </c>
      <c r="G26" s="42">
        <f>SUM(G21:G25)</f>
        <v>2906000</v>
      </c>
    </row>
    <row r="27" spans="1:7" ht="15.6">
      <c r="A27" s="74"/>
      <c r="B27" s="74"/>
      <c r="C27" s="74"/>
      <c r="D27" s="74"/>
      <c r="E27" s="74"/>
      <c r="F27" s="74"/>
      <c r="G27" s="74"/>
    </row>
    <row r="28" spans="1:7" ht="15.6">
      <c r="A28" s="39" t="s">
        <v>4</v>
      </c>
      <c r="B28" s="41" t="s">
        <v>125</v>
      </c>
      <c r="C28" s="39" t="s">
        <v>55</v>
      </c>
      <c r="D28" s="281" t="s">
        <v>177</v>
      </c>
      <c r="E28" s="282"/>
      <c r="F28" s="282"/>
      <c r="G28" s="283"/>
    </row>
    <row r="29" spans="1:7" ht="15.6">
      <c r="A29" s="74"/>
      <c r="B29" s="74"/>
      <c r="C29" s="74"/>
      <c r="D29" s="74"/>
      <c r="E29" s="74"/>
      <c r="F29" s="74"/>
      <c r="G29" s="74"/>
    </row>
    <row r="30" spans="1:7" ht="15.6">
      <c r="A30" s="74"/>
      <c r="B30" s="74"/>
      <c r="C30" s="74"/>
      <c r="D30" s="74"/>
      <c r="E30" s="74"/>
      <c r="F30" s="74"/>
      <c r="G30" s="74"/>
    </row>
    <row r="31" spans="1:7" ht="15.6">
      <c r="A31" s="75"/>
      <c r="B31" s="76"/>
      <c r="C31" s="77"/>
      <c r="D31" s="78" t="s">
        <v>5</v>
      </c>
      <c r="E31" s="275" t="s">
        <v>118</v>
      </c>
      <c r="F31" s="276"/>
      <c r="G31" s="277"/>
    </row>
    <row r="32" spans="1:7" ht="15.6">
      <c r="A32" s="76"/>
      <c r="B32" s="76"/>
      <c r="C32" s="72" t="s">
        <v>48</v>
      </c>
      <c r="D32" s="78">
        <v>2019</v>
      </c>
      <c r="E32" s="78">
        <v>2020</v>
      </c>
      <c r="F32" s="78">
        <v>2021</v>
      </c>
      <c r="G32" s="78">
        <v>2022</v>
      </c>
    </row>
    <row r="33" spans="1:7" ht="15.6">
      <c r="A33" s="75"/>
      <c r="B33" s="75"/>
      <c r="C33" s="79" t="s">
        <v>49</v>
      </c>
      <c r="D33" s="107">
        <f>147300+18000+30000</f>
        <v>195300</v>
      </c>
      <c r="E33" s="107">
        <f>67150-E34</f>
        <v>62000</v>
      </c>
      <c r="F33" s="107">
        <f t="shared" ref="F33:G33" si="4">67150-F34</f>
        <v>62000</v>
      </c>
      <c r="G33" s="107">
        <f t="shared" si="4"/>
        <v>62000</v>
      </c>
    </row>
    <row r="34" spans="1:7" ht="15.6">
      <c r="A34" s="75"/>
      <c r="B34" s="75"/>
      <c r="C34" s="79" t="s">
        <v>50</v>
      </c>
      <c r="D34" s="107">
        <f>5150+28580+17000+750</f>
        <v>51480</v>
      </c>
      <c r="E34" s="107">
        <v>5150</v>
      </c>
      <c r="F34" s="107">
        <v>5150</v>
      </c>
      <c r="G34" s="107">
        <v>5150</v>
      </c>
    </row>
    <row r="35" spans="1:7" ht="15.6">
      <c r="A35" s="75"/>
      <c r="B35" s="75"/>
      <c r="C35" s="79" t="s">
        <v>51</v>
      </c>
      <c r="D35" s="107">
        <v>22620</v>
      </c>
      <c r="E35" s="107">
        <v>750</v>
      </c>
      <c r="F35" s="107">
        <v>750</v>
      </c>
      <c r="G35" s="107">
        <v>0</v>
      </c>
    </row>
    <row r="36" spans="1:7" ht="15.6">
      <c r="A36" s="75"/>
      <c r="B36" s="75"/>
      <c r="C36" s="79" t="s">
        <v>52</v>
      </c>
      <c r="D36" s="107"/>
      <c r="E36" s="107"/>
      <c r="F36" s="107"/>
      <c r="G36" s="107"/>
    </row>
    <row r="37" spans="1:7" ht="15.6">
      <c r="A37" s="75"/>
      <c r="B37" s="75"/>
      <c r="C37" s="79" t="s">
        <v>53</v>
      </c>
      <c r="D37" s="80"/>
      <c r="E37" s="80"/>
      <c r="F37" s="80"/>
      <c r="G37" s="80"/>
    </row>
    <row r="38" spans="1:7" ht="15.6">
      <c r="A38" s="75"/>
      <c r="B38" s="75"/>
      <c r="C38" s="39" t="s">
        <v>54</v>
      </c>
      <c r="D38" s="42">
        <f>SUM(D33:D37)</f>
        <v>269400</v>
      </c>
      <c r="E38" s="42">
        <f>SUM(E33:E37)</f>
        <v>67900</v>
      </c>
      <c r="F38" s="42">
        <f>SUM(F33:F37)</f>
        <v>67900</v>
      </c>
      <c r="G38" s="42">
        <f>SUM(G33:G37)</f>
        <v>67150</v>
      </c>
    </row>
    <row r="39" spans="1:7">
      <c r="A39" s="68"/>
      <c r="B39" s="68"/>
      <c r="C39" s="68"/>
      <c r="D39" s="68"/>
      <c r="E39" s="68"/>
      <c r="F39" s="68"/>
      <c r="G39" s="68"/>
    </row>
    <row r="40" spans="1:7" ht="15" thickBot="1">
      <c r="A40" s="68"/>
      <c r="B40" s="68"/>
      <c r="C40" s="68"/>
      <c r="D40" s="68"/>
      <c r="E40" s="68"/>
      <c r="F40" s="68"/>
      <c r="G40" s="68"/>
    </row>
    <row r="41" spans="1:7">
      <c r="A41" s="201" t="s">
        <v>35</v>
      </c>
      <c r="B41" s="81" t="s">
        <v>36</v>
      </c>
      <c r="C41" s="82" t="s">
        <v>197</v>
      </c>
      <c r="D41" s="68"/>
      <c r="E41" s="201" t="s">
        <v>39</v>
      </c>
      <c r="F41" s="81" t="s">
        <v>36</v>
      </c>
      <c r="G41" s="82" t="s">
        <v>124</v>
      </c>
    </row>
    <row r="42" spans="1:7">
      <c r="A42" s="202"/>
      <c r="B42" s="83" t="s">
        <v>37</v>
      </c>
      <c r="C42" s="84"/>
      <c r="D42" s="68"/>
      <c r="E42" s="202"/>
      <c r="F42" s="83" t="s">
        <v>37</v>
      </c>
      <c r="G42" s="84"/>
    </row>
    <row r="43" spans="1:7" ht="22.95" customHeight="1" thickBot="1">
      <c r="A43" s="203"/>
      <c r="B43" s="85" t="s">
        <v>38</v>
      </c>
      <c r="C43" s="34" t="s">
        <v>265</v>
      </c>
      <c r="D43" s="68"/>
      <c r="E43" s="203"/>
      <c r="F43" s="85" t="s">
        <v>38</v>
      </c>
      <c r="G43" s="34" t="s">
        <v>265</v>
      </c>
    </row>
    <row r="44" spans="1:7">
      <c r="A44" s="68"/>
      <c r="B44" s="68"/>
      <c r="C44" s="68"/>
      <c r="D44" s="68"/>
      <c r="E44" s="68"/>
      <c r="F44" s="68"/>
      <c r="G44" s="68"/>
    </row>
    <row r="45" spans="1:7" hidden="1">
      <c r="A45" s="68"/>
      <c r="B45" s="198" t="s">
        <v>103</v>
      </c>
      <c r="C45" s="30" t="s">
        <v>36</v>
      </c>
      <c r="D45" s="31" t="s">
        <v>123</v>
      </c>
      <c r="E45" s="68"/>
      <c r="F45" s="68"/>
      <c r="G45" s="68"/>
    </row>
    <row r="46" spans="1:7" hidden="1">
      <c r="A46" s="68"/>
      <c r="B46" s="199"/>
      <c r="C46" s="29" t="s">
        <v>37</v>
      </c>
      <c r="D46" s="32"/>
      <c r="E46" s="68"/>
      <c r="F46" s="68"/>
      <c r="G46" s="68"/>
    </row>
    <row r="47" spans="1:7" ht="28.95" hidden="1" customHeight="1" thickBot="1">
      <c r="A47" s="68"/>
      <c r="B47" s="200"/>
      <c r="C47" s="33" t="s">
        <v>38</v>
      </c>
      <c r="D47" s="34"/>
      <c r="E47" s="68"/>
      <c r="F47" s="68"/>
      <c r="G47" s="68"/>
    </row>
  </sheetData>
  <mergeCells count="9">
    <mergeCell ref="B45:B47"/>
    <mergeCell ref="A41:A43"/>
    <mergeCell ref="E41:E43"/>
    <mergeCell ref="E31:G31"/>
    <mergeCell ref="D4:G4"/>
    <mergeCell ref="E7:G7"/>
    <mergeCell ref="D16:G16"/>
    <mergeCell ref="E19:G19"/>
    <mergeCell ref="D28:G28"/>
  </mergeCells>
  <pageMargins left="0.25" right="0.25" top="0.75" bottom="0.75" header="0.3" footer="0.3"/>
  <pageSetup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A1:AA40"/>
  <sheetViews>
    <sheetView topLeftCell="A8" zoomScaleNormal="100" workbookViewId="0">
      <selection activeCell="G32" sqref="G32"/>
    </sheetView>
  </sheetViews>
  <sheetFormatPr defaultColWidth="12.44140625" defaultRowHeight="13.2"/>
  <cols>
    <col min="1" max="1" width="28.109375" style="44" customWidth="1"/>
    <col min="2" max="2" width="11" style="44" customWidth="1"/>
    <col min="3" max="3" width="28.44140625" style="44" customWidth="1"/>
    <col min="4" max="4" width="14.5546875" style="44" customWidth="1"/>
    <col min="5" max="5" width="12.44140625" style="44" customWidth="1"/>
    <col min="6" max="6" width="15.33203125" style="44" customWidth="1"/>
    <col min="7" max="7" width="20" style="44" customWidth="1"/>
    <col min="8" max="8" width="21.6640625" style="44" customWidth="1"/>
    <col min="9" max="9" width="21.109375" style="44" customWidth="1"/>
    <col min="10" max="10" width="11.6640625" style="44" customWidth="1"/>
    <col min="11" max="11" width="17.88671875" style="44" bestFit="1" customWidth="1"/>
    <col min="12" max="13" width="7.44140625" style="44" customWidth="1"/>
    <col min="14" max="14" width="7.88671875" style="44" customWidth="1"/>
    <col min="15" max="15" width="6.109375" style="44" customWidth="1"/>
    <col min="16" max="16" width="6.6640625" style="44" customWidth="1"/>
    <col min="17" max="18" width="6.44140625" style="44" customWidth="1"/>
    <col min="19" max="19" width="10.33203125" style="44" customWidth="1"/>
    <col min="20" max="20" width="11.88671875" style="44" customWidth="1"/>
    <col min="21" max="21" width="9.88671875" style="44" customWidth="1"/>
    <col min="22" max="22" width="10.6640625" style="44" customWidth="1"/>
    <col min="23" max="23" width="8" style="44" customWidth="1"/>
    <col min="24" max="24" width="7.88671875" style="44" customWidth="1"/>
    <col min="25" max="16384" width="12.44140625" style="44"/>
  </cols>
  <sheetData>
    <row r="1" spans="1:27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7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s="46" customFormat="1" ht="21">
      <c r="A3" s="61" t="s">
        <v>89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13.8" thickBo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s="48" customFormat="1" ht="42.9" customHeight="1">
      <c r="A5" s="291" t="s">
        <v>90</v>
      </c>
      <c r="B5" s="293" t="s">
        <v>56</v>
      </c>
      <c r="C5" s="295" t="s">
        <v>57</v>
      </c>
      <c r="D5" s="295" t="s">
        <v>58</v>
      </c>
      <c r="E5" s="295" t="s">
        <v>59</v>
      </c>
      <c r="F5" s="295" t="s">
        <v>239</v>
      </c>
      <c r="G5" s="289" t="s">
        <v>60</v>
      </c>
      <c r="H5" s="289"/>
      <c r="I5" s="289"/>
      <c r="J5" s="288" t="s">
        <v>61</v>
      </c>
      <c r="K5" s="288"/>
      <c r="L5" s="288"/>
      <c r="M5" s="288" t="s">
        <v>62</v>
      </c>
      <c r="N5" s="288"/>
      <c r="O5" s="288"/>
      <c r="P5" s="288"/>
      <c r="Q5" s="288"/>
      <c r="R5" s="288"/>
      <c r="S5" s="289" t="s">
        <v>63</v>
      </c>
      <c r="T5" s="289"/>
      <c r="U5" s="289"/>
      <c r="V5" s="289" t="s">
        <v>64</v>
      </c>
      <c r="W5" s="289"/>
      <c r="X5" s="289"/>
      <c r="Y5" s="289" t="s">
        <v>65</v>
      </c>
      <c r="Z5" s="284" t="s">
        <v>66</v>
      </c>
      <c r="AA5" s="47"/>
    </row>
    <row r="6" spans="1:27" s="48" customFormat="1" ht="14.1" customHeight="1">
      <c r="A6" s="292"/>
      <c r="B6" s="294"/>
      <c r="C6" s="296"/>
      <c r="D6" s="296"/>
      <c r="E6" s="296"/>
      <c r="F6" s="296"/>
      <c r="G6" s="290"/>
      <c r="H6" s="290"/>
      <c r="I6" s="290"/>
      <c r="J6" s="286"/>
      <c r="K6" s="286"/>
      <c r="L6" s="286"/>
      <c r="M6" s="286" t="s">
        <v>67</v>
      </c>
      <c r="N6" s="286"/>
      <c r="O6" s="286"/>
      <c r="P6" s="286" t="s">
        <v>68</v>
      </c>
      <c r="Q6" s="286"/>
      <c r="R6" s="286"/>
      <c r="S6" s="290"/>
      <c r="T6" s="290"/>
      <c r="U6" s="290"/>
      <c r="V6" s="290"/>
      <c r="W6" s="290"/>
      <c r="X6" s="290"/>
      <c r="Y6" s="290"/>
      <c r="Z6" s="285"/>
      <c r="AA6" s="47"/>
    </row>
    <row r="7" spans="1:27" s="48" customFormat="1" ht="54" customHeight="1">
      <c r="A7" s="292"/>
      <c r="B7" s="294"/>
      <c r="C7" s="296"/>
      <c r="D7" s="296"/>
      <c r="E7" s="296"/>
      <c r="F7" s="296"/>
      <c r="G7" s="127">
        <v>2020</v>
      </c>
      <c r="H7" s="127">
        <v>2021</v>
      </c>
      <c r="I7" s="128">
        <v>2022</v>
      </c>
      <c r="J7" s="127">
        <v>2020</v>
      </c>
      <c r="K7" s="127">
        <v>2021</v>
      </c>
      <c r="L7" s="128">
        <v>2022</v>
      </c>
      <c r="M7" s="127">
        <v>2020</v>
      </c>
      <c r="N7" s="127">
        <v>2021</v>
      </c>
      <c r="O7" s="128">
        <v>2022</v>
      </c>
      <c r="P7" s="127">
        <v>2020</v>
      </c>
      <c r="Q7" s="127">
        <v>2021</v>
      </c>
      <c r="R7" s="128">
        <v>2022</v>
      </c>
      <c r="S7" s="127">
        <v>2020</v>
      </c>
      <c r="T7" s="127">
        <v>2021</v>
      </c>
      <c r="U7" s="128">
        <v>2022</v>
      </c>
      <c r="V7" s="127">
        <v>2020</v>
      </c>
      <c r="W7" s="127">
        <v>2021</v>
      </c>
      <c r="X7" s="128">
        <v>2022</v>
      </c>
      <c r="Y7" s="290"/>
      <c r="Z7" s="285"/>
      <c r="AA7" s="47"/>
    </row>
    <row r="8" spans="1:27" s="50" customFormat="1" ht="21" customHeight="1">
      <c r="A8" s="137"/>
      <c r="B8" s="127">
        <v>1</v>
      </c>
      <c r="C8" s="128">
        <v>2</v>
      </c>
      <c r="D8" s="127">
        <v>3</v>
      </c>
      <c r="E8" s="128">
        <v>4</v>
      </c>
      <c r="F8" s="127">
        <v>5</v>
      </c>
      <c r="G8" s="128" t="s">
        <v>69</v>
      </c>
      <c r="H8" s="128" t="s">
        <v>70</v>
      </c>
      <c r="I8" s="128" t="s">
        <v>71</v>
      </c>
      <c r="J8" s="128">
        <v>9</v>
      </c>
      <c r="K8" s="128">
        <v>10</v>
      </c>
      <c r="L8" s="128">
        <v>11</v>
      </c>
      <c r="M8" s="128">
        <v>12</v>
      </c>
      <c r="N8" s="128">
        <v>13</v>
      </c>
      <c r="O8" s="128">
        <v>14</v>
      </c>
      <c r="P8" s="128">
        <v>15</v>
      </c>
      <c r="Q8" s="128">
        <v>16</v>
      </c>
      <c r="R8" s="128">
        <v>17</v>
      </c>
      <c r="S8" s="128">
        <v>18</v>
      </c>
      <c r="T8" s="128">
        <v>19</v>
      </c>
      <c r="U8" s="128">
        <v>20</v>
      </c>
      <c r="V8" s="128">
        <v>21</v>
      </c>
      <c r="W8" s="128">
        <v>22</v>
      </c>
      <c r="X8" s="128">
        <v>23</v>
      </c>
      <c r="Y8" s="128">
        <v>24</v>
      </c>
      <c r="Z8" s="138">
        <v>25</v>
      </c>
      <c r="AA8" s="49"/>
    </row>
    <row r="9" spans="1:27" ht="36">
      <c r="A9" s="139" t="s">
        <v>188</v>
      </c>
      <c r="B9" s="129"/>
      <c r="C9" s="129"/>
      <c r="D9" s="129"/>
      <c r="E9" s="130"/>
      <c r="F9" s="167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40"/>
      <c r="AA9" s="43"/>
    </row>
    <row r="10" spans="1:27" ht="26.1" customHeight="1">
      <c r="A10" s="141" t="s">
        <v>72</v>
      </c>
      <c r="B10" s="131"/>
      <c r="C10" s="132"/>
      <c r="D10" s="169">
        <f>SUM(D11:D19)</f>
        <v>597750</v>
      </c>
      <c r="E10" s="132"/>
      <c r="F10" s="168">
        <v>159380</v>
      </c>
      <c r="G10" s="133">
        <f>SUM(G11:G19)</f>
        <v>199250</v>
      </c>
      <c r="H10" s="133">
        <f t="shared" ref="H10" si="0">SUM(H11:H19)</f>
        <v>199250</v>
      </c>
      <c r="I10" s="133">
        <f>SUM(I11:I19)</f>
        <v>199250</v>
      </c>
      <c r="J10" s="133">
        <f t="shared" ref="J10:L10" si="1">SUM(J11:J19)</f>
        <v>199250</v>
      </c>
      <c r="K10" s="133">
        <f t="shared" si="1"/>
        <v>199250</v>
      </c>
      <c r="L10" s="133">
        <f t="shared" si="1"/>
        <v>0</v>
      </c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5"/>
      <c r="X10" s="135"/>
      <c r="Y10" s="135"/>
      <c r="Z10" s="142"/>
      <c r="AA10" s="43"/>
    </row>
    <row r="11" spans="1:27" ht="18">
      <c r="A11" s="179" t="s">
        <v>135</v>
      </c>
      <c r="B11" s="177" t="s">
        <v>134</v>
      </c>
      <c r="C11" s="180" t="s">
        <v>190</v>
      </c>
      <c r="D11" s="169">
        <f>G11+H11+I11</f>
        <v>42040</v>
      </c>
      <c r="E11" s="132"/>
      <c r="F11" s="132"/>
      <c r="G11" s="133">
        <f t="shared" ref="G11:G19" si="2">J11+M11+P11+S11</f>
        <v>9470</v>
      </c>
      <c r="H11" s="133">
        <f t="shared" ref="H11:H19" si="3">K11+N11+Q11+T11</f>
        <v>3390</v>
      </c>
      <c r="I11" s="133">
        <f t="shared" ref="I11:I19" si="4">L11+O11+R11+U11</f>
        <v>29180</v>
      </c>
      <c r="J11" s="136">
        <v>9470</v>
      </c>
      <c r="K11" s="136">
        <v>3390</v>
      </c>
      <c r="L11" s="136">
        <v>0</v>
      </c>
      <c r="M11" s="136"/>
      <c r="N11" s="136"/>
      <c r="O11" s="136"/>
      <c r="P11" s="136"/>
      <c r="Q11" s="136"/>
      <c r="R11" s="136"/>
      <c r="S11" s="136"/>
      <c r="T11" s="136"/>
      <c r="U11" s="136">
        <v>29180</v>
      </c>
      <c r="V11" s="136"/>
      <c r="W11" s="135"/>
      <c r="X11" s="135"/>
      <c r="Y11" s="135"/>
      <c r="Z11" s="142"/>
      <c r="AA11" s="43"/>
    </row>
    <row r="12" spans="1:27" ht="20.25" customHeight="1">
      <c r="A12" s="179" t="s">
        <v>138</v>
      </c>
      <c r="B12" s="177" t="s">
        <v>137</v>
      </c>
      <c r="C12" s="180" t="s">
        <v>190</v>
      </c>
      <c r="D12" s="169">
        <f t="shared" ref="D12:D19" si="5">G12+H12+I12</f>
        <v>3750</v>
      </c>
      <c r="E12" s="132"/>
      <c r="F12" s="132"/>
      <c r="G12" s="133">
        <f t="shared" si="2"/>
        <v>1950</v>
      </c>
      <c r="H12" s="133">
        <f t="shared" si="3"/>
        <v>600</v>
      </c>
      <c r="I12" s="133">
        <f t="shared" si="4"/>
        <v>1200</v>
      </c>
      <c r="J12" s="136">
        <v>1950</v>
      </c>
      <c r="K12" s="136">
        <v>600</v>
      </c>
      <c r="L12" s="136">
        <v>0</v>
      </c>
      <c r="M12" s="136"/>
      <c r="N12" s="136"/>
      <c r="O12" s="136"/>
      <c r="P12" s="136"/>
      <c r="Q12" s="136"/>
      <c r="R12" s="136"/>
      <c r="S12" s="136"/>
      <c r="T12" s="136"/>
      <c r="U12" s="136">
        <v>1200</v>
      </c>
      <c r="V12" s="136"/>
      <c r="W12" s="135"/>
      <c r="X12" s="135"/>
      <c r="Y12" s="135"/>
      <c r="Z12" s="142"/>
      <c r="AA12" s="43"/>
    </row>
    <row r="13" spans="1:27" ht="31.2">
      <c r="A13" s="179" t="s">
        <v>191</v>
      </c>
      <c r="B13" s="177" t="s">
        <v>146</v>
      </c>
      <c r="C13" s="180" t="s">
        <v>190</v>
      </c>
      <c r="D13" s="169">
        <f t="shared" si="5"/>
        <v>8750</v>
      </c>
      <c r="E13" s="132"/>
      <c r="F13" s="132"/>
      <c r="G13" s="133">
        <f t="shared" si="2"/>
        <v>4910</v>
      </c>
      <c r="H13" s="133">
        <f t="shared" si="3"/>
        <v>1135</v>
      </c>
      <c r="I13" s="133">
        <f t="shared" si="4"/>
        <v>2705</v>
      </c>
      <c r="J13" s="136">
        <v>4910</v>
      </c>
      <c r="K13" s="136">
        <v>1135</v>
      </c>
      <c r="L13" s="136">
        <v>0</v>
      </c>
      <c r="M13" s="136"/>
      <c r="N13" s="136"/>
      <c r="O13" s="136"/>
      <c r="P13" s="136"/>
      <c r="Q13" s="136"/>
      <c r="R13" s="136"/>
      <c r="S13" s="136"/>
      <c r="T13" s="136"/>
      <c r="U13" s="136">
        <v>2705</v>
      </c>
      <c r="V13" s="136"/>
      <c r="W13" s="135"/>
      <c r="X13" s="135"/>
      <c r="Y13" s="135"/>
      <c r="Z13" s="142"/>
      <c r="AA13" s="43"/>
    </row>
    <row r="14" spans="1:27" ht="18">
      <c r="A14" s="179" t="s">
        <v>189</v>
      </c>
      <c r="B14" s="177" t="s">
        <v>164</v>
      </c>
      <c r="C14" s="180" t="s">
        <v>190</v>
      </c>
      <c r="D14" s="169">
        <f t="shared" si="5"/>
        <v>70372</v>
      </c>
      <c r="E14" s="132"/>
      <c r="F14" s="132"/>
      <c r="G14" s="133">
        <f t="shared" si="2"/>
        <v>29717</v>
      </c>
      <c r="H14" s="133">
        <f t="shared" si="3"/>
        <v>22605</v>
      </c>
      <c r="I14" s="133">
        <f t="shared" si="4"/>
        <v>18050</v>
      </c>
      <c r="J14" s="136">
        <v>29717</v>
      </c>
      <c r="K14" s="136">
        <v>22605</v>
      </c>
      <c r="L14" s="136">
        <v>0</v>
      </c>
      <c r="M14" s="136"/>
      <c r="N14" s="136"/>
      <c r="O14" s="136"/>
      <c r="P14" s="136"/>
      <c r="Q14" s="136"/>
      <c r="R14" s="136"/>
      <c r="S14" s="136"/>
      <c r="T14" s="136"/>
      <c r="U14" s="136">
        <v>18050</v>
      </c>
      <c r="V14" s="136"/>
      <c r="W14" s="135"/>
      <c r="X14" s="135"/>
      <c r="Y14" s="135"/>
      <c r="Z14" s="142"/>
      <c r="AA14" s="43"/>
    </row>
    <row r="15" spans="1:27" ht="18">
      <c r="A15" s="179" t="s">
        <v>152</v>
      </c>
      <c r="B15" s="177" t="s">
        <v>151</v>
      </c>
      <c r="C15" s="180" t="s">
        <v>190</v>
      </c>
      <c r="D15" s="169">
        <f t="shared" si="5"/>
        <v>75200</v>
      </c>
      <c r="E15" s="132"/>
      <c r="F15" s="132"/>
      <c r="G15" s="133">
        <f t="shared" si="2"/>
        <v>25200</v>
      </c>
      <c r="H15" s="133">
        <f t="shared" si="3"/>
        <v>25000</v>
      </c>
      <c r="I15" s="133">
        <f t="shared" si="4"/>
        <v>25000</v>
      </c>
      <c r="J15" s="136">
        <v>25200</v>
      </c>
      <c r="K15" s="136">
        <v>25000</v>
      </c>
      <c r="L15" s="136">
        <v>0</v>
      </c>
      <c r="M15" s="136"/>
      <c r="N15" s="136"/>
      <c r="O15" s="136"/>
      <c r="P15" s="136"/>
      <c r="Q15" s="136"/>
      <c r="R15" s="136"/>
      <c r="S15" s="136"/>
      <c r="T15" s="136"/>
      <c r="U15" s="136">
        <v>25000</v>
      </c>
      <c r="V15" s="136"/>
      <c r="W15" s="135"/>
      <c r="X15" s="135"/>
      <c r="Y15" s="135"/>
      <c r="Z15" s="142"/>
      <c r="AA15" s="43"/>
    </row>
    <row r="16" spans="1:27" ht="18">
      <c r="A16" s="179" t="s">
        <v>192</v>
      </c>
      <c r="B16" s="177" t="s">
        <v>154</v>
      </c>
      <c r="C16" s="180" t="s">
        <v>196</v>
      </c>
      <c r="D16" s="169">
        <f t="shared" si="5"/>
        <v>15635</v>
      </c>
      <c r="E16" s="132"/>
      <c r="F16" s="132"/>
      <c r="G16" s="133">
        <f t="shared" si="2"/>
        <v>15635</v>
      </c>
      <c r="H16" s="133">
        <f t="shared" si="3"/>
        <v>0</v>
      </c>
      <c r="I16" s="133">
        <f t="shared" si="4"/>
        <v>0</v>
      </c>
      <c r="J16" s="136">
        <v>15635</v>
      </c>
      <c r="K16" s="136">
        <v>0</v>
      </c>
      <c r="L16" s="136">
        <v>0</v>
      </c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5"/>
      <c r="X16" s="135"/>
      <c r="Y16" s="135"/>
      <c r="Z16" s="142"/>
      <c r="AA16" s="43"/>
    </row>
    <row r="17" spans="1:27" ht="31.2">
      <c r="A17" s="179" t="s">
        <v>132</v>
      </c>
      <c r="B17" s="177" t="s">
        <v>128</v>
      </c>
      <c r="C17" s="180" t="s">
        <v>190</v>
      </c>
      <c r="D17" s="169">
        <f t="shared" si="5"/>
        <v>99635</v>
      </c>
      <c r="E17" s="132"/>
      <c r="F17" s="132"/>
      <c r="G17" s="133">
        <f t="shared" si="2"/>
        <v>0</v>
      </c>
      <c r="H17" s="133">
        <f t="shared" si="3"/>
        <v>46520</v>
      </c>
      <c r="I17" s="133">
        <f t="shared" si="4"/>
        <v>53115</v>
      </c>
      <c r="J17" s="136">
        <v>0</v>
      </c>
      <c r="K17" s="136">
        <v>46520</v>
      </c>
      <c r="L17" s="136">
        <v>0</v>
      </c>
      <c r="M17" s="136"/>
      <c r="N17" s="136"/>
      <c r="O17" s="136"/>
      <c r="P17" s="136"/>
      <c r="Q17" s="136"/>
      <c r="R17" s="136"/>
      <c r="S17" s="136"/>
      <c r="T17" s="136"/>
      <c r="U17" s="136">
        <v>53115</v>
      </c>
      <c r="V17" s="136"/>
      <c r="W17" s="135"/>
      <c r="X17" s="135"/>
      <c r="Y17" s="135"/>
      <c r="Z17" s="142"/>
      <c r="AA17" s="43"/>
    </row>
    <row r="18" spans="1:27" ht="18">
      <c r="A18" s="181" t="s">
        <v>170</v>
      </c>
      <c r="B18" s="182" t="s">
        <v>131</v>
      </c>
      <c r="C18" s="180" t="s">
        <v>196</v>
      </c>
      <c r="D18" s="169">
        <f t="shared" si="5"/>
        <v>5140</v>
      </c>
      <c r="E18" s="155"/>
      <c r="F18" s="155"/>
      <c r="G18" s="133">
        <f t="shared" si="2"/>
        <v>5140</v>
      </c>
      <c r="H18" s="133">
        <f t="shared" si="3"/>
        <v>0</v>
      </c>
      <c r="I18" s="133">
        <f t="shared" si="4"/>
        <v>0</v>
      </c>
      <c r="J18" s="156">
        <v>5140</v>
      </c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7"/>
      <c r="X18" s="157"/>
      <c r="Y18" s="157"/>
      <c r="Z18" s="158"/>
      <c r="AA18" s="43"/>
    </row>
    <row r="19" spans="1:27" ht="18.600000000000001" thickBot="1">
      <c r="A19" s="183" t="s">
        <v>194</v>
      </c>
      <c r="B19" s="184" t="s">
        <v>130</v>
      </c>
      <c r="C19" s="180" t="s">
        <v>190</v>
      </c>
      <c r="D19" s="169">
        <f t="shared" si="5"/>
        <v>277228</v>
      </c>
      <c r="E19" s="143"/>
      <c r="F19" s="143"/>
      <c r="G19" s="133">
        <f t="shared" si="2"/>
        <v>107228</v>
      </c>
      <c r="H19" s="133">
        <f t="shared" si="3"/>
        <v>100000</v>
      </c>
      <c r="I19" s="133">
        <f t="shared" si="4"/>
        <v>70000</v>
      </c>
      <c r="J19" s="144">
        <v>107228</v>
      </c>
      <c r="K19" s="144">
        <v>100000</v>
      </c>
      <c r="L19" s="144">
        <v>0</v>
      </c>
      <c r="M19" s="144"/>
      <c r="N19" s="144"/>
      <c r="O19" s="144"/>
      <c r="P19" s="144"/>
      <c r="Q19" s="144"/>
      <c r="R19" s="144"/>
      <c r="S19" s="144"/>
      <c r="T19" s="144"/>
      <c r="U19" s="144">
        <v>70000</v>
      </c>
      <c r="V19" s="144"/>
      <c r="W19" s="145"/>
      <c r="X19" s="145"/>
      <c r="Y19" s="145"/>
      <c r="Z19" s="146"/>
      <c r="AA19" s="43"/>
    </row>
    <row r="20" spans="1:27" ht="33.7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ht="31.5" hidden="1" customHeight="1" thickBot="1">
      <c r="A21" s="67" t="s">
        <v>40</v>
      </c>
      <c r="B21" s="43"/>
      <c r="C21" s="43"/>
      <c r="D21" s="43"/>
      <c r="E21" s="43"/>
      <c r="F21" s="43"/>
      <c r="G21" s="43"/>
      <c r="H21" s="118"/>
      <c r="I21" s="43"/>
      <c r="J21" s="43"/>
      <c r="K21" s="43"/>
      <c r="L21" s="43"/>
      <c r="M21" s="43"/>
      <c r="N21" s="43"/>
      <c r="O21" s="43"/>
      <c r="P21" s="43"/>
      <c r="Q21" s="64"/>
      <c r="R21" s="64"/>
      <c r="S21" s="64"/>
      <c r="T21" s="64"/>
      <c r="U21" s="43"/>
      <c r="V21" s="43"/>
      <c r="W21" s="43"/>
      <c r="X21" s="43"/>
      <c r="Y21" s="43"/>
      <c r="Z21" s="43"/>
      <c r="AA21" s="43"/>
    </row>
    <row r="22" spans="1:27" ht="26.25" hidden="1" customHeight="1">
      <c r="A22" s="66" t="s">
        <v>74</v>
      </c>
      <c r="B22" s="60"/>
      <c r="C22" s="60"/>
      <c r="D22" s="60"/>
      <c r="E22" s="60"/>
      <c r="F22" s="60"/>
      <c r="G22" s="60"/>
      <c r="H22" s="60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43"/>
      <c r="V22" s="43"/>
      <c r="W22" s="43"/>
      <c r="X22" s="43"/>
      <c r="Y22" s="43"/>
      <c r="Z22" s="43"/>
      <c r="AA22" s="43"/>
    </row>
    <row r="23" spans="1:27" ht="21" hidden="1">
      <c r="A23" s="60" t="s">
        <v>75</v>
      </c>
      <c r="B23" s="60"/>
      <c r="C23" s="60"/>
      <c r="D23" s="60"/>
      <c r="E23" s="60"/>
      <c r="F23" s="60"/>
      <c r="G23" s="60"/>
      <c r="H23" s="60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43"/>
      <c r="V23" s="43"/>
      <c r="W23" s="43"/>
      <c r="X23" s="43"/>
      <c r="Y23" s="43"/>
      <c r="Z23" s="43"/>
      <c r="AA23" s="43"/>
    </row>
    <row r="24" spans="1:27" ht="21" hidden="1">
      <c r="A24" s="60" t="s">
        <v>76</v>
      </c>
      <c r="B24" s="60"/>
      <c r="C24" s="60"/>
      <c r="D24" s="60"/>
      <c r="E24" s="60"/>
      <c r="F24" s="60"/>
      <c r="G24" s="60"/>
      <c r="H24" s="60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43"/>
      <c r="V24" s="43"/>
      <c r="W24" s="43"/>
      <c r="X24" s="43"/>
      <c r="Y24" s="43"/>
      <c r="Z24" s="43"/>
      <c r="AA24" s="43"/>
    </row>
    <row r="25" spans="1:27" ht="64.5" hidden="1" customHeight="1">
      <c r="A25" s="287" t="s">
        <v>77</v>
      </c>
      <c r="B25" s="287"/>
      <c r="C25" s="287"/>
      <c r="D25" s="287"/>
      <c r="E25" s="287"/>
      <c r="F25" s="287"/>
      <c r="G25" s="287"/>
      <c r="H25" s="287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43"/>
      <c r="V25" s="43"/>
      <c r="W25" s="43"/>
      <c r="X25" s="43"/>
      <c r="Y25" s="43"/>
      <c r="Z25" s="43"/>
      <c r="AA25" s="43"/>
    </row>
    <row r="26" spans="1:27" ht="54.75" hidden="1" customHeight="1">
      <c r="A26" s="287" t="s">
        <v>78</v>
      </c>
      <c r="B26" s="287"/>
      <c r="C26" s="287"/>
      <c r="D26" s="287"/>
      <c r="E26" s="287"/>
      <c r="F26" s="287"/>
      <c r="G26" s="60"/>
      <c r="H26" s="60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43"/>
      <c r="V26" s="43"/>
      <c r="W26" s="43"/>
      <c r="X26" s="43"/>
      <c r="Y26" s="43"/>
      <c r="Z26" s="43"/>
    </row>
    <row r="27" spans="1:27" ht="21" hidden="1">
      <c r="A27" s="55"/>
      <c r="B27" s="55"/>
      <c r="C27" s="55"/>
      <c r="D27" s="55"/>
      <c r="E27" s="55"/>
      <c r="F27" s="55"/>
      <c r="G27" s="55"/>
      <c r="H27" s="55"/>
      <c r="I27" s="64"/>
      <c r="J27" s="64"/>
      <c r="K27" s="64"/>
      <c r="L27" s="64"/>
      <c r="M27" s="64"/>
      <c r="N27" s="64"/>
      <c r="O27" s="64"/>
      <c r="P27" s="64"/>
      <c r="Q27"/>
      <c r="R27"/>
      <c r="S27"/>
      <c r="T27"/>
      <c r="U27"/>
      <c r="V27"/>
      <c r="W27"/>
      <c r="X27"/>
      <c r="Y27"/>
      <c r="Z27"/>
    </row>
    <row r="28" spans="1:27" ht="21">
      <c r="A28" s="55"/>
      <c r="B28" s="55"/>
      <c r="C28" s="55"/>
      <c r="D28" s="55"/>
      <c r="E28" s="55"/>
      <c r="F28" s="55"/>
      <c r="G28" s="55"/>
      <c r="H28" s="55"/>
      <c r="I28" s="64"/>
      <c r="J28" s="64"/>
      <c r="K28" s="64"/>
      <c r="L28" s="64"/>
      <c r="M28" s="64"/>
      <c r="N28" s="64"/>
      <c r="O28" s="64"/>
      <c r="P28" s="64"/>
      <c r="Q28"/>
      <c r="R28"/>
      <c r="S28"/>
      <c r="T28"/>
      <c r="U28"/>
      <c r="V28"/>
      <c r="W28"/>
      <c r="X28"/>
      <c r="Y28"/>
      <c r="Z28"/>
    </row>
    <row r="29" spans="1:27" ht="16.2" thickBot="1">
      <c r="A29" s="65"/>
      <c r="B29" s="65"/>
      <c r="C29" s="64"/>
      <c r="D29" s="65"/>
      <c r="E29" s="64"/>
      <c r="F29" s="65"/>
      <c r="G29" s="65"/>
      <c r="H29" s="65"/>
      <c r="M29" s="64"/>
      <c r="N29" s="64"/>
      <c r="O29" s="64"/>
      <c r="P29" s="64"/>
      <c r="Q29"/>
      <c r="R29"/>
      <c r="S29"/>
      <c r="T29"/>
      <c r="U29"/>
      <c r="V29"/>
      <c r="W29"/>
      <c r="X29"/>
      <c r="Y29"/>
      <c r="Z29"/>
    </row>
    <row r="30" spans="1:27" customFormat="1" ht="15" customHeight="1">
      <c r="A30" s="198" t="s">
        <v>104</v>
      </c>
      <c r="B30" s="30" t="s">
        <v>36</v>
      </c>
      <c r="C30" s="82" t="s">
        <v>197</v>
      </c>
      <c r="E30" s="198" t="s">
        <v>39</v>
      </c>
      <c r="F30" s="30" t="s">
        <v>36</v>
      </c>
      <c r="G30" s="82" t="s">
        <v>124</v>
      </c>
      <c r="I30" s="44"/>
      <c r="J30" s="44"/>
      <c r="K30" s="44"/>
      <c r="L30" s="44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7" customFormat="1" ht="14.4">
      <c r="A31" s="199"/>
      <c r="B31" s="29" t="s">
        <v>37</v>
      </c>
      <c r="C31" s="32"/>
      <c r="E31" s="199"/>
      <c r="F31" s="29" t="s">
        <v>37</v>
      </c>
      <c r="G31" s="32"/>
      <c r="I31" s="44"/>
      <c r="J31" s="44"/>
      <c r="K31" s="44"/>
      <c r="L31" s="44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7" customFormat="1" ht="19.5" customHeight="1" thickBot="1">
      <c r="A32" s="200"/>
      <c r="B32" s="33" t="s">
        <v>38</v>
      </c>
      <c r="C32" s="34" t="s">
        <v>265</v>
      </c>
      <c r="E32" s="200"/>
      <c r="F32" s="33" t="s">
        <v>38</v>
      </c>
      <c r="G32" s="34" t="s">
        <v>265</v>
      </c>
      <c r="I32" s="44"/>
      <c r="J32" s="44"/>
      <c r="K32" s="44"/>
      <c r="L32" s="44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>
      <c r="A33" s="43"/>
      <c r="B33" s="43"/>
      <c r="C33" s="43"/>
      <c r="D33" s="43"/>
      <c r="E33" s="43"/>
      <c r="F33" s="43"/>
      <c r="G33" s="43"/>
      <c r="H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>
      <c r="A34" s="43"/>
      <c r="B34" s="43"/>
      <c r="C34" s="43"/>
      <c r="D34" s="43"/>
      <c r="E34" s="43"/>
      <c r="F34" s="43"/>
      <c r="G34" s="43"/>
      <c r="H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26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2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</sheetData>
  <mergeCells count="19">
    <mergeCell ref="A30:A32"/>
    <mergeCell ref="E30:E32"/>
    <mergeCell ref="G5:I6"/>
    <mergeCell ref="J5:L6"/>
    <mergeCell ref="A5:A7"/>
    <mergeCell ref="B5:B7"/>
    <mergeCell ref="C5:C7"/>
    <mergeCell ref="D5:D7"/>
    <mergeCell ref="E5:E7"/>
    <mergeCell ref="F5:F7"/>
    <mergeCell ref="Z5:Z7"/>
    <mergeCell ref="M6:O6"/>
    <mergeCell ref="P6:R6"/>
    <mergeCell ref="A25:H25"/>
    <mergeCell ref="A26:F26"/>
    <mergeCell ref="M5:R5"/>
    <mergeCell ref="S5:U6"/>
    <mergeCell ref="V5:X6"/>
    <mergeCell ref="Y5:Y7"/>
  </mergeCells>
  <pageMargins left="0.25" right="0.25" top="0.75" bottom="0.75" header="0.3" footer="0.3"/>
  <pageSetup paperSize="9" scale="42" fitToHeight="0" orientation="landscape" r:id="rId1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A30"/>
  <sheetViews>
    <sheetView topLeftCell="B4" zoomScaleNormal="100" workbookViewId="0">
      <selection activeCell="G27" sqref="G27"/>
    </sheetView>
  </sheetViews>
  <sheetFormatPr defaultColWidth="12.44140625" defaultRowHeight="13.2"/>
  <cols>
    <col min="1" max="1" width="28.109375" style="44" customWidth="1"/>
    <col min="2" max="2" width="11" style="44" customWidth="1"/>
    <col min="3" max="3" width="28.44140625" style="44" customWidth="1"/>
    <col min="4" max="4" width="14.5546875" style="44" customWidth="1"/>
    <col min="5" max="5" width="12.44140625" style="44" customWidth="1"/>
    <col min="6" max="6" width="15.33203125" style="44" customWidth="1"/>
    <col min="7" max="7" width="20" style="44" customWidth="1"/>
    <col min="8" max="8" width="21.6640625" style="44" customWidth="1"/>
    <col min="9" max="9" width="21.109375" style="44" customWidth="1"/>
    <col min="10" max="10" width="11.6640625" style="44" customWidth="1"/>
    <col min="11" max="11" width="17.88671875" style="44" bestFit="1" customWidth="1"/>
    <col min="12" max="13" width="7.44140625" style="44" customWidth="1"/>
    <col min="14" max="14" width="7.88671875" style="44" customWidth="1"/>
    <col min="15" max="15" width="6.109375" style="44" customWidth="1"/>
    <col min="16" max="16" width="6.6640625" style="44" customWidth="1"/>
    <col min="17" max="18" width="6.44140625" style="44" customWidth="1"/>
    <col min="19" max="19" width="10.33203125" style="44" customWidth="1"/>
    <col min="20" max="20" width="11.88671875" style="44" customWidth="1"/>
    <col min="21" max="21" width="9.88671875" style="44" customWidth="1"/>
    <col min="22" max="22" width="10.6640625" style="44" customWidth="1"/>
    <col min="23" max="23" width="8" style="44" customWidth="1"/>
    <col min="24" max="24" width="7.88671875" style="44" customWidth="1"/>
    <col min="25" max="16384" width="12.44140625" style="44"/>
  </cols>
  <sheetData>
    <row r="1" spans="1:27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7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s="46" customFormat="1" ht="21">
      <c r="A3" s="61" t="s">
        <v>89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13.8" thickBo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s="48" customFormat="1" ht="42.9" customHeight="1">
      <c r="A5" s="291" t="s">
        <v>90</v>
      </c>
      <c r="B5" s="293" t="s">
        <v>56</v>
      </c>
      <c r="C5" s="295" t="s">
        <v>57</v>
      </c>
      <c r="D5" s="295" t="s">
        <v>58</v>
      </c>
      <c r="E5" s="295" t="s">
        <v>59</v>
      </c>
      <c r="F5" s="295" t="s">
        <v>239</v>
      </c>
      <c r="G5" s="289" t="s">
        <v>60</v>
      </c>
      <c r="H5" s="289"/>
      <c r="I5" s="289"/>
      <c r="J5" s="288" t="s">
        <v>61</v>
      </c>
      <c r="K5" s="288"/>
      <c r="L5" s="288"/>
      <c r="M5" s="288" t="s">
        <v>62</v>
      </c>
      <c r="N5" s="288"/>
      <c r="O5" s="288"/>
      <c r="P5" s="288"/>
      <c r="Q5" s="288"/>
      <c r="R5" s="288"/>
      <c r="S5" s="289" t="s">
        <v>63</v>
      </c>
      <c r="T5" s="289"/>
      <c r="U5" s="289"/>
      <c r="V5" s="289" t="s">
        <v>64</v>
      </c>
      <c r="W5" s="289"/>
      <c r="X5" s="289"/>
      <c r="Y5" s="289" t="s">
        <v>65</v>
      </c>
      <c r="Z5" s="284" t="s">
        <v>66</v>
      </c>
      <c r="AA5" s="47"/>
    </row>
    <row r="6" spans="1:27" s="48" customFormat="1" ht="14.1" customHeight="1">
      <c r="A6" s="292"/>
      <c r="B6" s="294"/>
      <c r="C6" s="296"/>
      <c r="D6" s="296"/>
      <c r="E6" s="296"/>
      <c r="F6" s="296"/>
      <c r="G6" s="290"/>
      <c r="H6" s="290"/>
      <c r="I6" s="290"/>
      <c r="J6" s="286"/>
      <c r="K6" s="286"/>
      <c r="L6" s="286"/>
      <c r="M6" s="286" t="s">
        <v>67</v>
      </c>
      <c r="N6" s="286"/>
      <c r="O6" s="286"/>
      <c r="P6" s="286" t="s">
        <v>68</v>
      </c>
      <c r="Q6" s="286"/>
      <c r="R6" s="286"/>
      <c r="S6" s="290"/>
      <c r="T6" s="290"/>
      <c r="U6" s="290"/>
      <c r="V6" s="290"/>
      <c r="W6" s="290"/>
      <c r="X6" s="290"/>
      <c r="Y6" s="290"/>
      <c r="Z6" s="285"/>
      <c r="AA6" s="47"/>
    </row>
    <row r="7" spans="1:27" s="48" customFormat="1" ht="54" customHeight="1">
      <c r="A7" s="292"/>
      <c r="B7" s="294"/>
      <c r="C7" s="296"/>
      <c r="D7" s="296"/>
      <c r="E7" s="296"/>
      <c r="F7" s="296"/>
      <c r="G7" s="127">
        <v>2020</v>
      </c>
      <c r="H7" s="127">
        <v>2021</v>
      </c>
      <c r="I7" s="128">
        <v>2022</v>
      </c>
      <c r="J7" s="127">
        <v>2020</v>
      </c>
      <c r="K7" s="127">
        <v>2021</v>
      </c>
      <c r="L7" s="128">
        <v>2022</v>
      </c>
      <c r="M7" s="127">
        <v>2020</v>
      </c>
      <c r="N7" s="127">
        <v>2021</v>
      </c>
      <c r="O7" s="128">
        <v>2022</v>
      </c>
      <c r="P7" s="127">
        <v>2020</v>
      </c>
      <c r="Q7" s="127">
        <v>2021</v>
      </c>
      <c r="R7" s="128">
        <v>2022</v>
      </c>
      <c r="S7" s="127">
        <v>2020</v>
      </c>
      <c r="T7" s="127">
        <v>2021</v>
      </c>
      <c r="U7" s="128">
        <v>2022</v>
      </c>
      <c r="V7" s="127">
        <v>2020</v>
      </c>
      <c r="W7" s="127">
        <v>2021</v>
      </c>
      <c r="X7" s="128">
        <v>2022</v>
      </c>
      <c r="Y7" s="290"/>
      <c r="Z7" s="285"/>
      <c r="AA7" s="47"/>
    </row>
    <row r="8" spans="1:27" s="50" customFormat="1" ht="21" customHeight="1">
      <c r="A8" s="137"/>
      <c r="B8" s="127">
        <v>1</v>
      </c>
      <c r="C8" s="128">
        <v>2</v>
      </c>
      <c r="D8" s="127">
        <v>3</v>
      </c>
      <c r="E8" s="128">
        <v>4</v>
      </c>
      <c r="F8" s="127">
        <v>5</v>
      </c>
      <c r="G8" s="128" t="s">
        <v>69</v>
      </c>
      <c r="H8" s="128" t="s">
        <v>70</v>
      </c>
      <c r="I8" s="128" t="s">
        <v>71</v>
      </c>
      <c r="J8" s="128">
        <v>9</v>
      </c>
      <c r="K8" s="128">
        <v>10</v>
      </c>
      <c r="L8" s="128">
        <v>11</v>
      </c>
      <c r="M8" s="128">
        <v>12</v>
      </c>
      <c r="N8" s="128">
        <v>13</v>
      </c>
      <c r="O8" s="128">
        <v>14</v>
      </c>
      <c r="P8" s="128">
        <v>15</v>
      </c>
      <c r="Q8" s="128">
        <v>16</v>
      </c>
      <c r="R8" s="128">
        <v>17</v>
      </c>
      <c r="S8" s="128">
        <v>18</v>
      </c>
      <c r="T8" s="128">
        <v>19</v>
      </c>
      <c r="U8" s="128">
        <v>20</v>
      </c>
      <c r="V8" s="128">
        <v>21</v>
      </c>
      <c r="W8" s="128">
        <v>22</v>
      </c>
      <c r="X8" s="128">
        <v>23</v>
      </c>
      <c r="Y8" s="128">
        <v>24</v>
      </c>
      <c r="Z8" s="138">
        <v>25</v>
      </c>
      <c r="AA8" s="49"/>
    </row>
    <row r="9" spans="1:27" ht="54">
      <c r="A9" s="147" t="s">
        <v>227</v>
      </c>
      <c r="B9" s="62"/>
      <c r="C9" s="62"/>
      <c r="D9" s="175"/>
      <c r="E9" s="63"/>
      <c r="F9" s="17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148"/>
      <c r="AA9" s="43"/>
    </row>
    <row r="10" spans="1:27" ht="26.1" customHeight="1">
      <c r="A10" s="159" t="s">
        <v>72</v>
      </c>
      <c r="B10" s="160"/>
      <c r="C10" s="172"/>
      <c r="D10" s="169">
        <f>D11+D12+D13+D14</f>
        <v>112300</v>
      </c>
      <c r="E10" s="173"/>
      <c r="F10" s="170">
        <v>22620</v>
      </c>
      <c r="G10" s="161">
        <f>G11+G12+G13+G14</f>
        <v>72300</v>
      </c>
      <c r="H10" s="161">
        <f t="shared" ref="H10:I10" si="0">H11+H12+H13+H14</f>
        <v>20000</v>
      </c>
      <c r="I10" s="161">
        <f t="shared" si="0"/>
        <v>20000</v>
      </c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3"/>
      <c r="X10" s="163"/>
      <c r="Y10" s="163"/>
      <c r="Z10" s="164"/>
      <c r="AA10" s="43"/>
    </row>
    <row r="11" spans="1:27" s="166" customFormat="1" ht="18">
      <c r="A11" s="176" t="s">
        <v>135</v>
      </c>
      <c r="B11" s="177" t="s">
        <v>134</v>
      </c>
      <c r="C11" s="178" t="s">
        <v>190</v>
      </c>
      <c r="D11" s="133">
        <f>G11+H11+I11</f>
        <v>35700</v>
      </c>
      <c r="E11" s="174"/>
      <c r="F11" s="132"/>
      <c r="G11" s="133">
        <f>J11+M11+S11+P11</f>
        <v>15700</v>
      </c>
      <c r="H11" s="133">
        <f>K11+N11+Q11+T11</f>
        <v>10000</v>
      </c>
      <c r="I11" s="133">
        <f>L11+O11+R11+U11</f>
        <v>10000</v>
      </c>
      <c r="J11" s="136">
        <v>0</v>
      </c>
      <c r="K11" s="136">
        <v>0</v>
      </c>
      <c r="L11" s="136">
        <v>0</v>
      </c>
      <c r="M11" s="136"/>
      <c r="N11" s="136"/>
      <c r="O11" s="136"/>
      <c r="P11" s="136"/>
      <c r="Q11" s="136"/>
      <c r="R11" s="136"/>
      <c r="S11" s="136">
        <v>15700</v>
      </c>
      <c r="T11" s="136">
        <v>10000</v>
      </c>
      <c r="U11" s="136">
        <v>10000</v>
      </c>
      <c r="V11" s="136"/>
      <c r="W11" s="135"/>
      <c r="X11" s="135"/>
      <c r="Y11" s="135"/>
      <c r="Z11" s="135"/>
      <c r="AA11" s="165"/>
    </row>
    <row r="12" spans="1:27" s="166" customFormat="1" ht="18">
      <c r="A12" s="176" t="s">
        <v>214</v>
      </c>
      <c r="B12" s="177" t="s">
        <v>137</v>
      </c>
      <c r="C12" s="178" t="s">
        <v>196</v>
      </c>
      <c r="D12" s="133">
        <f t="shared" ref="D12:D14" si="1">G12+H12+I12</f>
        <v>5000</v>
      </c>
      <c r="E12" s="174"/>
      <c r="F12" s="132"/>
      <c r="G12" s="133">
        <f t="shared" ref="G12:G14" si="2">J12+M12+S12+P12</f>
        <v>5000</v>
      </c>
      <c r="H12" s="133">
        <f t="shared" ref="H12:H14" si="3">K12+N12+Q12+T12</f>
        <v>0</v>
      </c>
      <c r="I12" s="133">
        <f t="shared" ref="I12:I14" si="4">L12+O12+R12+U12</f>
        <v>0</v>
      </c>
      <c r="J12" s="136"/>
      <c r="K12" s="136">
        <v>0</v>
      </c>
      <c r="L12" s="136">
        <v>0</v>
      </c>
      <c r="M12" s="136"/>
      <c r="N12" s="136"/>
      <c r="O12" s="136"/>
      <c r="P12" s="136"/>
      <c r="Q12" s="136"/>
      <c r="R12" s="136"/>
      <c r="S12" s="136">
        <v>5000</v>
      </c>
      <c r="T12" s="136"/>
      <c r="U12" s="136"/>
      <c r="V12" s="136"/>
      <c r="W12" s="135"/>
      <c r="X12" s="135"/>
      <c r="Y12" s="135"/>
      <c r="Z12" s="135"/>
      <c r="AA12" s="165"/>
    </row>
    <row r="13" spans="1:27" s="166" customFormat="1" ht="18">
      <c r="A13" s="176" t="s">
        <v>189</v>
      </c>
      <c r="B13" s="177" t="s">
        <v>164</v>
      </c>
      <c r="C13" s="178" t="s">
        <v>190</v>
      </c>
      <c r="D13" s="133">
        <f t="shared" si="1"/>
        <v>38600</v>
      </c>
      <c r="E13" s="174"/>
      <c r="F13" s="132"/>
      <c r="G13" s="133">
        <f t="shared" si="2"/>
        <v>18600</v>
      </c>
      <c r="H13" s="133">
        <f>K13+N13+Q13+T13</f>
        <v>10000</v>
      </c>
      <c r="I13" s="133">
        <f t="shared" si="4"/>
        <v>10000</v>
      </c>
      <c r="J13" s="136">
        <v>750</v>
      </c>
      <c r="K13" s="136">
        <v>750</v>
      </c>
      <c r="L13" s="136"/>
      <c r="M13" s="136"/>
      <c r="N13" s="136"/>
      <c r="O13" s="136"/>
      <c r="P13" s="136"/>
      <c r="Q13" s="136"/>
      <c r="R13" s="136"/>
      <c r="S13" s="136">
        <v>17850</v>
      </c>
      <c r="T13" s="136">
        <v>9250</v>
      </c>
      <c r="U13" s="136">
        <v>10000</v>
      </c>
      <c r="V13" s="136"/>
      <c r="W13" s="135"/>
      <c r="X13" s="135"/>
      <c r="Y13" s="135"/>
      <c r="Z13" s="135"/>
      <c r="AA13" s="165"/>
    </row>
    <row r="14" spans="1:27" s="166" customFormat="1" ht="18">
      <c r="A14" s="176" t="s">
        <v>152</v>
      </c>
      <c r="B14" s="177" t="s">
        <v>151</v>
      </c>
      <c r="C14" s="178" t="s">
        <v>196</v>
      </c>
      <c r="D14" s="133">
        <f t="shared" si="1"/>
        <v>33000</v>
      </c>
      <c r="E14" s="174"/>
      <c r="F14" s="132"/>
      <c r="G14" s="133">
        <f t="shared" si="2"/>
        <v>33000</v>
      </c>
      <c r="H14" s="133">
        <f t="shared" si="3"/>
        <v>0</v>
      </c>
      <c r="I14" s="133">
        <f t="shared" si="4"/>
        <v>0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>
        <v>33000</v>
      </c>
      <c r="T14" s="136"/>
      <c r="U14" s="136"/>
      <c r="V14" s="136"/>
      <c r="W14" s="135"/>
      <c r="X14" s="135"/>
      <c r="Y14" s="135"/>
      <c r="Z14" s="135"/>
      <c r="AA14" s="165"/>
    </row>
    <row r="15" spans="1:27" ht="33.7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31.5" hidden="1" customHeight="1" thickBot="1">
      <c r="A16" s="67" t="s">
        <v>40</v>
      </c>
      <c r="B16" s="43"/>
      <c r="C16" s="43"/>
      <c r="D16" s="43"/>
      <c r="E16" s="43"/>
      <c r="F16" s="43"/>
      <c r="G16" s="43"/>
      <c r="H16" s="118"/>
      <c r="I16" s="43"/>
      <c r="J16" s="43"/>
      <c r="K16" s="43"/>
      <c r="L16" s="43"/>
      <c r="M16" s="43"/>
      <c r="N16" s="43"/>
      <c r="O16" s="43"/>
      <c r="P16" s="43"/>
      <c r="Q16" s="64"/>
      <c r="R16" s="64"/>
      <c r="S16" s="64"/>
      <c r="T16" s="64"/>
      <c r="U16" s="43"/>
      <c r="V16" s="43"/>
      <c r="W16" s="43"/>
      <c r="X16" s="43"/>
      <c r="Y16" s="43"/>
      <c r="Z16" s="43"/>
      <c r="AA16" s="43"/>
    </row>
    <row r="17" spans="1:27" ht="26.25" hidden="1" customHeight="1">
      <c r="A17" s="66" t="s">
        <v>74</v>
      </c>
      <c r="B17" s="60"/>
      <c r="C17" s="60"/>
      <c r="D17" s="60"/>
      <c r="E17" s="60"/>
      <c r="F17" s="60"/>
      <c r="G17" s="60"/>
      <c r="H17" s="60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43"/>
      <c r="V17" s="43"/>
      <c r="W17" s="43"/>
      <c r="X17" s="43"/>
      <c r="Y17" s="43"/>
      <c r="Z17" s="43"/>
      <c r="AA17" s="43"/>
    </row>
    <row r="18" spans="1:27" ht="21" hidden="1">
      <c r="A18" s="60" t="s">
        <v>75</v>
      </c>
      <c r="B18" s="60"/>
      <c r="C18" s="60"/>
      <c r="D18" s="60"/>
      <c r="E18" s="60"/>
      <c r="F18" s="60"/>
      <c r="G18" s="60"/>
      <c r="H18" s="60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43"/>
      <c r="V18" s="43"/>
      <c r="W18" s="43"/>
      <c r="X18" s="43"/>
      <c r="Y18" s="43"/>
      <c r="Z18" s="43"/>
      <c r="AA18" s="43"/>
    </row>
    <row r="19" spans="1:27" ht="21" hidden="1">
      <c r="A19" s="60" t="s">
        <v>76</v>
      </c>
      <c r="B19" s="60"/>
      <c r="C19" s="60"/>
      <c r="D19" s="60"/>
      <c r="E19" s="60"/>
      <c r="F19" s="60"/>
      <c r="G19" s="60"/>
      <c r="H19" s="60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43"/>
      <c r="V19" s="43"/>
      <c r="W19" s="43"/>
      <c r="X19" s="43"/>
      <c r="Y19" s="43"/>
      <c r="Z19" s="43"/>
      <c r="AA19" s="43"/>
    </row>
    <row r="20" spans="1:27" ht="64.5" hidden="1" customHeight="1">
      <c r="A20" s="287" t="s">
        <v>77</v>
      </c>
      <c r="B20" s="287"/>
      <c r="C20" s="287"/>
      <c r="D20" s="287"/>
      <c r="E20" s="287"/>
      <c r="F20" s="287"/>
      <c r="G20" s="287"/>
      <c r="H20" s="287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43"/>
      <c r="V20" s="43"/>
      <c r="W20" s="43"/>
      <c r="X20" s="43"/>
      <c r="Y20" s="43"/>
      <c r="Z20" s="43"/>
      <c r="AA20" s="43"/>
    </row>
    <row r="21" spans="1:27" ht="54.75" hidden="1" customHeight="1">
      <c r="A21" s="287" t="s">
        <v>78</v>
      </c>
      <c r="B21" s="287"/>
      <c r="C21" s="287"/>
      <c r="D21" s="287"/>
      <c r="E21" s="287"/>
      <c r="F21" s="287"/>
      <c r="G21" s="60"/>
      <c r="H21" s="60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43"/>
      <c r="V21" s="43"/>
      <c r="W21" s="43"/>
      <c r="X21" s="43"/>
      <c r="Y21" s="43"/>
      <c r="Z21" s="43"/>
    </row>
    <row r="22" spans="1:27" ht="21" hidden="1">
      <c r="A22" s="55"/>
      <c r="B22" s="55"/>
      <c r="C22" s="55"/>
      <c r="D22" s="55"/>
      <c r="E22" s="55"/>
      <c r="F22" s="55"/>
      <c r="G22" s="55"/>
      <c r="H22" s="55"/>
      <c r="I22" s="64"/>
      <c r="J22" s="64"/>
      <c r="K22" s="64"/>
      <c r="L22" s="64"/>
      <c r="M22" s="64"/>
      <c r="N22" s="64"/>
      <c r="O22" s="64"/>
      <c r="P22" s="64"/>
      <c r="Q22"/>
      <c r="R22"/>
      <c r="S22"/>
      <c r="T22"/>
      <c r="U22"/>
      <c r="V22"/>
      <c r="W22"/>
      <c r="X22"/>
      <c r="Y22"/>
      <c r="Z22"/>
    </row>
    <row r="23" spans="1:27" ht="21">
      <c r="A23" s="55"/>
      <c r="B23" s="55"/>
      <c r="C23" s="55"/>
      <c r="D23" s="55"/>
      <c r="E23" s="55"/>
      <c r="F23" s="55"/>
      <c r="G23" s="55"/>
      <c r="H23" s="55"/>
      <c r="I23" s="64"/>
      <c r="J23" s="64"/>
      <c r="K23" s="64"/>
      <c r="L23" s="64"/>
      <c r="M23" s="64"/>
      <c r="N23" s="64"/>
      <c r="O23" s="64"/>
      <c r="P23" s="64"/>
      <c r="Q23"/>
      <c r="R23"/>
      <c r="S23"/>
      <c r="T23"/>
      <c r="U23"/>
      <c r="V23"/>
      <c r="W23"/>
      <c r="X23"/>
      <c r="Y23"/>
      <c r="Z23"/>
    </row>
    <row r="24" spans="1:27" ht="16.2" thickBot="1">
      <c r="A24" s="65"/>
      <c r="B24" s="65"/>
      <c r="C24" s="64"/>
      <c r="D24" s="65"/>
      <c r="E24" s="64"/>
      <c r="F24" s="65"/>
      <c r="G24" s="65"/>
      <c r="H24" s="65"/>
      <c r="N24" s="64"/>
      <c r="O24" s="64"/>
      <c r="P24" s="64"/>
      <c r="Q24"/>
      <c r="R24"/>
      <c r="S24"/>
      <c r="T24"/>
      <c r="U24"/>
      <c r="V24"/>
      <c r="W24"/>
      <c r="X24"/>
      <c r="Y24"/>
      <c r="Z24"/>
    </row>
    <row r="25" spans="1:27" customFormat="1" ht="15" customHeight="1">
      <c r="A25" s="198" t="s">
        <v>104</v>
      </c>
      <c r="B25" s="30" t="s">
        <v>36</v>
      </c>
      <c r="C25" s="82" t="s">
        <v>197</v>
      </c>
      <c r="E25" s="198" t="s">
        <v>39</v>
      </c>
      <c r="F25" s="30" t="s">
        <v>36</v>
      </c>
      <c r="G25" s="82" t="s">
        <v>124</v>
      </c>
      <c r="I25" s="44"/>
      <c r="J25" s="44"/>
      <c r="K25" s="44"/>
      <c r="L25" s="44"/>
      <c r="M25" s="44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7" customFormat="1" ht="14.4">
      <c r="A26" s="199"/>
      <c r="B26" s="29" t="s">
        <v>37</v>
      </c>
      <c r="C26" s="32"/>
      <c r="E26" s="199"/>
      <c r="F26" s="29" t="s">
        <v>37</v>
      </c>
      <c r="G26" s="32"/>
      <c r="I26" s="44"/>
      <c r="J26" s="44"/>
      <c r="K26" s="44"/>
      <c r="L26" s="44"/>
      <c r="M26" s="44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7" customFormat="1" ht="19.5" customHeight="1" thickBot="1">
      <c r="A27" s="200"/>
      <c r="B27" s="33" t="s">
        <v>38</v>
      </c>
      <c r="C27" s="34" t="s">
        <v>265</v>
      </c>
      <c r="E27" s="200"/>
      <c r="F27" s="33" t="s">
        <v>38</v>
      </c>
      <c r="G27" s="34" t="s">
        <v>265</v>
      </c>
      <c r="I27" s="44"/>
      <c r="J27" s="44"/>
      <c r="K27" s="44"/>
      <c r="L27" s="44"/>
      <c r="M27" s="44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7">
      <c r="A28" s="43"/>
      <c r="B28" s="43"/>
      <c r="C28" s="43"/>
      <c r="D28" s="43"/>
      <c r="E28" s="43"/>
      <c r="F28" s="43"/>
      <c r="G28" s="43"/>
      <c r="H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7">
      <c r="A29" s="43"/>
      <c r="B29" s="43"/>
      <c r="C29" s="43"/>
      <c r="D29" s="43"/>
      <c r="E29" s="43"/>
      <c r="F29" s="43"/>
      <c r="G29" s="43"/>
      <c r="H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7">
      <c r="A30" s="43"/>
      <c r="B30" s="43"/>
      <c r="C30" s="43"/>
      <c r="D30" s="43"/>
      <c r="E30" s="43"/>
      <c r="F30" s="43"/>
      <c r="G30" s="43"/>
      <c r="H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</sheetData>
  <mergeCells count="19">
    <mergeCell ref="Z5:Z7"/>
    <mergeCell ref="M6:O6"/>
    <mergeCell ref="P6:R6"/>
    <mergeCell ref="A20:H20"/>
    <mergeCell ref="A21:F21"/>
    <mergeCell ref="M5:R5"/>
    <mergeCell ref="S5:U6"/>
    <mergeCell ref="V5:X6"/>
    <mergeCell ref="Y5:Y7"/>
    <mergeCell ref="A25:A27"/>
    <mergeCell ref="E25:E27"/>
    <mergeCell ref="G5:I6"/>
    <mergeCell ref="J5:L6"/>
    <mergeCell ref="A5:A7"/>
    <mergeCell ref="B5:B7"/>
    <mergeCell ref="C5:C7"/>
    <mergeCell ref="D5:D7"/>
    <mergeCell ref="E5:E7"/>
    <mergeCell ref="F5:F7"/>
  </mergeCells>
  <pageMargins left="0.75" right="0.75" top="1" bottom="1" header="0.5" footer="0.5"/>
  <pageSetup paperSize="9" scale="38" orientation="landscape" r:id="rId1"/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AA35"/>
  <sheetViews>
    <sheetView topLeftCell="A17" zoomScaleNormal="100" workbookViewId="0">
      <selection activeCell="C37" sqref="C37"/>
    </sheetView>
  </sheetViews>
  <sheetFormatPr defaultColWidth="12.44140625" defaultRowHeight="13.2"/>
  <cols>
    <col min="1" max="1" width="12.44140625" style="44" customWidth="1"/>
    <col min="2" max="2" width="15.33203125" style="44" customWidth="1"/>
    <col min="3" max="3" width="13.109375" style="44" customWidth="1"/>
    <col min="4" max="4" width="30.44140625" style="44" bestFit="1" customWidth="1"/>
    <col min="5" max="5" width="19.5546875" style="44" customWidth="1"/>
    <col min="6" max="6" width="19.6640625" style="44" customWidth="1"/>
    <col min="7" max="7" width="22.33203125" style="44" customWidth="1"/>
    <col min="8" max="8" width="21.109375" style="44" customWidth="1"/>
    <col min="9" max="9" width="13.109375" style="44" customWidth="1"/>
    <col min="10" max="10" width="15.88671875" style="44" customWidth="1"/>
    <col min="11" max="11" width="18" style="44" bestFit="1" customWidth="1"/>
    <col min="12" max="12" width="8.44140625" style="44" bestFit="1" customWidth="1"/>
    <col min="13" max="13" width="7.88671875" style="44" customWidth="1"/>
    <col min="14" max="14" width="8" style="44" customWidth="1"/>
    <col min="15" max="15" width="6.6640625" style="44" customWidth="1"/>
    <col min="16" max="16" width="14.109375" style="44" customWidth="1"/>
    <col min="17" max="17" width="13" style="44" customWidth="1"/>
    <col min="18" max="18" width="10.44140625" style="44" customWidth="1"/>
    <col min="19" max="19" width="11.33203125" style="44" customWidth="1"/>
    <col min="20" max="20" width="12.109375" style="44" customWidth="1"/>
    <col min="21" max="21" width="8.109375" style="44" customWidth="1"/>
    <col min="22" max="22" width="8" style="44" customWidth="1"/>
    <col min="23" max="23" width="7" style="44" customWidth="1"/>
    <col min="24" max="16384" width="12.44140625" style="44"/>
  </cols>
  <sheetData>
    <row r="1" spans="1:27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7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7" s="51" customFormat="1" ht="21">
      <c r="A3" s="61" t="s">
        <v>88</v>
      </c>
      <c r="B3" s="53"/>
      <c r="C3" s="52"/>
      <c r="D3" s="54"/>
      <c r="E3" s="52"/>
      <c r="F3" s="52"/>
      <c r="G3" s="52"/>
      <c r="H3" s="52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3"/>
    </row>
    <row r="4" spans="1:27" ht="2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43"/>
      <c r="AA4" s="43"/>
    </row>
    <row r="5" spans="1:27" s="48" customFormat="1" ht="42.9" customHeight="1">
      <c r="A5" s="307" t="s">
        <v>79</v>
      </c>
      <c r="B5" s="308" t="s">
        <v>80</v>
      </c>
      <c r="C5" s="308" t="s">
        <v>81</v>
      </c>
      <c r="D5" s="307" t="s">
        <v>57</v>
      </c>
      <c r="E5" s="307" t="s">
        <v>82</v>
      </c>
      <c r="F5" s="300" t="s">
        <v>83</v>
      </c>
      <c r="G5" s="300"/>
      <c r="H5" s="300"/>
      <c r="I5" s="299" t="s">
        <v>84</v>
      </c>
      <c r="J5" s="299"/>
      <c r="K5" s="299"/>
      <c r="L5" s="299" t="s">
        <v>62</v>
      </c>
      <c r="M5" s="299"/>
      <c r="N5" s="299"/>
      <c r="O5" s="299"/>
      <c r="P5" s="299"/>
      <c r="Q5" s="299"/>
      <c r="R5" s="300" t="s">
        <v>85</v>
      </c>
      <c r="S5" s="300"/>
      <c r="T5" s="300"/>
      <c r="U5" s="301" t="s">
        <v>64</v>
      </c>
      <c r="V5" s="302"/>
      <c r="W5" s="303"/>
      <c r="X5" s="300" t="s">
        <v>65</v>
      </c>
      <c r="Y5" s="56"/>
      <c r="Z5" s="47"/>
      <c r="AA5" s="47"/>
    </row>
    <row r="6" spans="1:27" s="48" customFormat="1" ht="26.25" customHeight="1">
      <c r="A6" s="307"/>
      <c r="B6" s="308"/>
      <c r="C6" s="308"/>
      <c r="D6" s="307"/>
      <c r="E6" s="309"/>
      <c r="F6" s="300"/>
      <c r="G6" s="300"/>
      <c r="H6" s="300"/>
      <c r="I6" s="299"/>
      <c r="J6" s="299"/>
      <c r="K6" s="299"/>
      <c r="L6" s="299" t="s">
        <v>67</v>
      </c>
      <c r="M6" s="299"/>
      <c r="N6" s="299"/>
      <c r="O6" s="299" t="s">
        <v>68</v>
      </c>
      <c r="P6" s="299"/>
      <c r="Q6" s="299"/>
      <c r="R6" s="300"/>
      <c r="S6" s="300"/>
      <c r="T6" s="300"/>
      <c r="U6" s="304"/>
      <c r="V6" s="305"/>
      <c r="W6" s="306"/>
      <c r="X6" s="300"/>
      <c r="Y6" s="56"/>
      <c r="Z6" s="47"/>
      <c r="AA6" s="47"/>
    </row>
    <row r="7" spans="1:27" s="48" customFormat="1" ht="96.75" customHeight="1">
      <c r="A7" s="307"/>
      <c r="B7" s="308"/>
      <c r="C7" s="308"/>
      <c r="D7" s="307"/>
      <c r="E7" s="310"/>
      <c r="F7" s="104">
        <v>2020</v>
      </c>
      <c r="G7" s="104">
        <v>2021</v>
      </c>
      <c r="H7" s="103">
        <v>2022</v>
      </c>
      <c r="I7" s="104">
        <v>2020</v>
      </c>
      <c r="J7" s="104">
        <v>2021</v>
      </c>
      <c r="K7" s="103">
        <v>2022</v>
      </c>
      <c r="L7" s="104">
        <v>2020</v>
      </c>
      <c r="M7" s="104">
        <v>2021</v>
      </c>
      <c r="N7" s="103">
        <v>2022</v>
      </c>
      <c r="O7" s="104">
        <v>2020</v>
      </c>
      <c r="P7" s="104">
        <v>2021</v>
      </c>
      <c r="Q7" s="103">
        <v>2022</v>
      </c>
      <c r="R7" s="104">
        <v>2020</v>
      </c>
      <c r="S7" s="104">
        <v>2021</v>
      </c>
      <c r="T7" s="103">
        <v>2022</v>
      </c>
      <c r="U7" s="104">
        <v>2020</v>
      </c>
      <c r="V7" s="104">
        <v>2021</v>
      </c>
      <c r="W7" s="103">
        <v>2022</v>
      </c>
      <c r="X7" s="300"/>
      <c r="Y7" s="56"/>
      <c r="Z7" s="47"/>
      <c r="AA7" s="47"/>
    </row>
    <row r="8" spans="1:27" s="50" customFormat="1" ht="21" customHeight="1">
      <c r="A8" s="104">
        <v>1</v>
      </c>
      <c r="B8" s="104">
        <v>2</v>
      </c>
      <c r="C8" s="104">
        <v>3</v>
      </c>
      <c r="D8" s="103">
        <v>4</v>
      </c>
      <c r="E8" s="104">
        <v>5</v>
      </c>
      <c r="F8" s="103" t="s">
        <v>69</v>
      </c>
      <c r="G8" s="103" t="s">
        <v>70</v>
      </c>
      <c r="H8" s="103" t="s">
        <v>71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22</v>
      </c>
      <c r="V8" s="103">
        <v>23</v>
      </c>
      <c r="W8" s="103">
        <v>24</v>
      </c>
      <c r="X8" s="103">
        <v>25</v>
      </c>
      <c r="Y8" s="57"/>
      <c r="Z8" s="49"/>
      <c r="AA8" s="49"/>
    </row>
    <row r="9" spans="1:27" ht="18.899999999999999" customHeight="1">
      <c r="A9" s="297" t="s">
        <v>193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55"/>
      <c r="Z9" s="43"/>
      <c r="AA9" s="43"/>
    </row>
    <row r="10" spans="1:27" ht="31.2">
      <c r="A10" s="112">
        <v>1</v>
      </c>
      <c r="B10" s="113" t="s">
        <v>135</v>
      </c>
      <c r="C10" s="114" t="s">
        <v>134</v>
      </c>
      <c r="D10" s="119" t="s">
        <v>190</v>
      </c>
      <c r="E10" s="116">
        <f t="shared" ref="E10:E14" si="0">F10+G10+H10</f>
        <v>42040</v>
      </c>
      <c r="F10" s="116">
        <f t="shared" ref="F10:F15" si="1">I10+L10+O10+R10</f>
        <v>9470</v>
      </c>
      <c r="G10" s="116">
        <f t="shared" ref="G10:G14" si="2">J10+M10+P10+S10</f>
        <v>3390</v>
      </c>
      <c r="H10" s="116">
        <f t="shared" ref="H10:H14" si="3">K10+N10+Q10+T10</f>
        <v>29180</v>
      </c>
      <c r="I10" s="116">
        <v>9470</v>
      </c>
      <c r="J10" s="116">
        <v>3390</v>
      </c>
      <c r="K10" s="116">
        <v>0</v>
      </c>
      <c r="O10" s="58"/>
      <c r="P10" s="58"/>
      <c r="Q10" s="58"/>
      <c r="R10" s="58"/>
      <c r="S10" s="116"/>
      <c r="T10" s="116">
        <v>29180</v>
      </c>
      <c r="U10" s="58"/>
      <c r="V10" s="58"/>
      <c r="W10" s="58"/>
      <c r="X10" s="58"/>
      <c r="Y10" s="55"/>
      <c r="Z10" s="43"/>
      <c r="AA10" s="43"/>
    </row>
    <row r="11" spans="1:27" ht="52.5" customHeight="1">
      <c r="A11" s="112">
        <v>2</v>
      </c>
      <c r="B11" s="113" t="s">
        <v>138</v>
      </c>
      <c r="C11" s="114" t="s">
        <v>137</v>
      </c>
      <c r="D11" s="119" t="s">
        <v>190</v>
      </c>
      <c r="E11" s="116">
        <f t="shared" si="0"/>
        <v>3750</v>
      </c>
      <c r="F11" s="116">
        <f t="shared" si="1"/>
        <v>1950</v>
      </c>
      <c r="G11" s="116">
        <f t="shared" si="2"/>
        <v>600</v>
      </c>
      <c r="H11" s="116">
        <f t="shared" si="3"/>
        <v>1200</v>
      </c>
      <c r="I11" s="116">
        <v>1950</v>
      </c>
      <c r="J11" s="116">
        <v>600</v>
      </c>
      <c r="K11" s="116">
        <v>0</v>
      </c>
      <c r="O11" s="58"/>
      <c r="P11" s="58"/>
      <c r="Q11" s="58"/>
      <c r="R11" s="58"/>
      <c r="S11" s="58"/>
      <c r="T11" s="116">
        <v>1200</v>
      </c>
      <c r="U11" s="58"/>
      <c r="V11" s="58"/>
      <c r="W11" s="58"/>
      <c r="X11" s="58"/>
      <c r="Y11" s="55"/>
      <c r="Z11" s="43"/>
      <c r="AA11" s="43"/>
    </row>
    <row r="12" spans="1:27" ht="33.75" customHeight="1">
      <c r="A12" s="112">
        <v>3</v>
      </c>
      <c r="B12" s="113" t="s">
        <v>191</v>
      </c>
      <c r="C12" s="114" t="s">
        <v>146</v>
      </c>
      <c r="D12" s="119" t="s">
        <v>190</v>
      </c>
      <c r="E12" s="116">
        <f t="shared" si="0"/>
        <v>8750</v>
      </c>
      <c r="F12" s="116">
        <f t="shared" si="1"/>
        <v>4910</v>
      </c>
      <c r="G12" s="116">
        <f t="shared" si="2"/>
        <v>1135</v>
      </c>
      <c r="H12" s="116">
        <f t="shared" si="3"/>
        <v>2705</v>
      </c>
      <c r="I12" s="116">
        <v>4910</v>
      </c>
      <c r="J12" s="116">
        <v>1135</v>
      </c>
      <c r="K12" s="116">
        <v>0</v>
      </c>
      <c r="O12" s="58"/>
      <c r="P12" s="58"/>
      <c r="Q12" s="58"/>
      <c r="R12" s="58"/>
      <c r="S12" s="116"/>
      <c r="T12" s="116">
        <v>2705</v>
      </c>
      <c r="U12" s="58"/>
      <c r="V12" s="58"/>
      <c r="W12" s="58"/>
      <c r="X12" s="58"/>
      <c r="Y12" s="55"/>
      <c r="Z12" s="43"/>
      <c r="AA12" s="43"/>
    </row>
    <row r="13" spans="1:27" ht="52.5" customHeight="1">
      <c r="A13" s="112">
        <v>4</v>
      </c>
      <c r="B13" s="113" t="s">
        <v>189</v>
      </c>
      <c r="C13" s="114" t="s">
        <v>164</v>
      </c>
      <c r="D13" s="119" t="s">
        <v>190</v>
      </c>
      <c r="E13" s="116">
        <f t="shared" si="0"/>
        <v>70372</v>
      </c>
      <c r="F13" s="116">
        <f t="shared" si="1"/>
        <v>29717</v>
      </c>
      <c r="G13" s="116">
        <f t="shared" si="2"/>
        <v>22605</v>
      </c>
      <c r="H13" s="116">
        <f t="shared" si="3"/>
        <v>18050</v>
      </c>
      <c r="I13" s="116">
        <v>29717</v>
      </c>
      <c r="J13" s="116">
        <v>22605</v>
      </c>
      <c r="K13" s="116">
        <v>0</v>
      </c>
      <c r="L13" s="58"/>
      <c r="M13" s="58"/>
      <c r="N13" s="58"/>
      <c r="O13" s="58"/>
      <c r="P13" s="58"/>
      <c r="Q13" s="58"/>
      <c r="R13" s="58"/>
      <c r="S13" s="58"/>
      <c r="T13" s="116">
        <v>18050</v>
      </c>
      <c r="U13" s="58"/>
      <c r="V13" s="58"/>
      <c r="W13" s="58"/>
      <c r="X13" s="58"/>
      <c r="Y13" s="55"/>
      <c r="Z13" s="43"/>
      <c r="AA13" s="43"/>
    </row>
    <row r="14" spans="1:27" ht="33.75" customHeight="1">
      <c r="A14" s="112">
        <v>5</v>
      </c>
      <c r="B14" s="113" t="s">
        <v>152</v>
      </c>
      <c r="C14" s="114" t="s">
        <v>151</v>
      </c>
      <c r="D14" s="115" t="s">
        <v>190</v>
      </c>
      <c r="E14" s="116">
        <f t="shared" si="0"/>
        <v>75200</v>
      </c>
      <c r="F14" s="116">
        <f t="shared" si="1"/>
        <v>25200</v>
      </c>
      <c r="G14" s="116">
        <f t="shared" si="2"/>
        <v>25000</v>
      </c>
      <c r="H14" s="116">
        <f t="shared" si="3"/>
        <v>25000</v>
      </c>
      <c r="I14" s="116">
        <v>25200</v>
      </c>
      <c r="J14" s="116">
        <v>25000</v>
      </c>
      <c r="K14" s="116">
        <v>0</v>
      </c>
      <c r="L14" s="58"/>
      <c r="M14" s="58"/>
      <c r="N14" s="58"/>
      <c r="O14" s="58"/>
      <c r="P14" s="58"/>
      <c r="Q14" s="58"/>
      <c r="R14" s="58"/>
      <c r="S14" s="116"/>
      <c r="T14" s="116">
        <v>25000</v>
      </c>
      <c r="U14" s="58"/>
      <c r="V14" s="58"/>
      <c r="W14" s="58"/>
      <c r="X14" s="58"/>
      <c r="Y14" s="55"/>
      <c r="Z14" s="43"/>
      <c r="AA14" s="43"/>
    </row>
    <row r="15" spans="1:27" ht="52.5" customHeight="1">
      <c r="A15" s="112">
        <v>6</v>
      </c>
      <c r="B15" s="113" t="s">
        <v>192</v>
      </c>
      <c r="C15" s="114" t="s">
        <v>154</v>
      </c>
      <c r="D15" s="115" t="s">
        <v>196</v>
      </c>
      <c r="E15" s="116">
        <f>F15+G15+H15</f>
        <v>15635</v>
      </c>
      <c r="F15" s="116">
        <f t="shared" si="1"/>
        <v>15635</v>
      </c>
      <c r="G15" s="116">
        <f t="shared" ref="G15:H18" si="4">J15+M15+P15+S15</f>
        <v>0</v>
      </c>
      <c r="H15" s="116">
        <f t="shared" si="4"/>
        <v>0</v>
      </c>
      <c r="I15" s="116">
        <v>15635</v>
      </c>
      <c r="J15" s="116"/>
      <c r="K15" s="116"/>
      <c r="L15" s="58"/>
      <c r="M15" s="58"/>
      <c r="N15" s="58"/>
      <c r="O15" s="58"/>
      <c r="P15" s="58"/>
      <c r="Q15" s="58"/>
      <c r="R15" s="58"/>
      <c r="S15" s="58"/>
      <c r="T15" s="116">
        <v>0</v>
      </c>
      <c r="U15" s="58"/>
      <c r="V15" s="58"/>
      <c r="W15" s="58"/>
      <c r="X15" s="58"/>
      <c r="Y15" s="55"/>
      <c r="Z15" s="43"/>
      <c r="AA15" s="43"/>
    </row>
    <row r="16" spans="1:27" ht="33.75" customHeight="1">
      <c r="A16" s="112">
        <v>7</v>
      </c>
      <c r="B16" s="113" t="s">
        <v>194</v>
      </c>
      <c r="C16" s="114" t="s">
        <v>130</v>
      </c>
      <c r="D16" s="115" t="s">
        <v>106</v>
      </c>
      <c r="E16" s="116">
        <f>F16+G16+H16</f>
        <v>277228</v>
      </c>
      <c r="F16" s="116">
        <f>I16+L16+O16+R16</f>
        <v>107228</v>
      </c>
      <c r="G16" s="116">
        <f t="shared" si="4"/>
        <v>100000</v>
      </c>
      <c r="H16" s="116">
        <f t="shared" si="4"/>
        <v>70000</v>
      </c>
      <c r="I16" s="116">
        <v>107228</v>
      </c>
      <c r="J16" s="116">
        <v>100000</v>
      </c>
      <c r="K16" s="116"/>
      <c r="L16" s="116"/>
      <c r="M16" s="116"/>
      <c r="N16" s="116"/>
      <c r="O16" s="116"/>
      <c r="P16" s="116"/>
      <c r="Q16" s="116"/>
      <c r="R16" s="116"/>
      <c r="S16" s="116"/>
      <c r="T16" s="116">
        <v>70000</v>
      </c>
      <c r="U16" s="58"/>
      <c r="V16" s="58"/>
      <c r="W16" s="58"/>
      <c r="X16" s="58"/>
      <c r="Y16" s="55"/>
      <c r="Z16" s="43"/>
      <c r="AA16" s="43"/>
    </row>
    <row r="17" spans="1:27" ht="33.75" customHeight="1">
      <c r="A17" s="112"/>
      <c r="B17" s="113" t="s">
        <v>170</v>
      </c>
      <c r="C17" s="114" t="s">
        <v>131</v>
      </c>
      <c r="D17" s="115">
        <v>2020</v>
      </c>
      <c r="E17" s="116">
        <f>F17+G17+H17</f>
        <v>5140</v>
      </c>
      <c r="F17" s="116">
        <f>I17+L17+O17+R17</f>
        <v>5140</v>
      </c>
      <c r="G17" s="116">
        <f t="shared" si="4"/>
        <v>0</v>
      </c>
      <c r="H17" s="116">
        <f t="shared" si="4"/>
        <v>0</v>
      </c>
      <c r="I17" s="116">
        <v>5140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58"/>
      <c r="V17" s="58"/>
      <c r="W17" s="58"/>
      <c r="X17" s="58"/>
      <c r="Y17" s="55"/>
      <c r="Z17" s="43"/>
      <c r="AA17" s="43"/>
    </row>
    <row r="18" spans="1:27" ht="52.5" customHeight="1">
      <c r="A18" s="112">
        <v>8</v>
      </c>
      <c r="B18" s="113" t="s">
        <v>132</v>
      </c>
      <c r="C18" s="114" t="s">
        <v>128</v>
      </c>
      <c r="D18" s="115" t="s">
        <v>195</v>
      </c>
      <c r="E18" s="116">
        <f>F18+G18+H18</f>
        <v>99635</v>
      </c>
      <c r="F18" s="116">
        <f>I18+L18+O18+R18</f>
        <v>0</v>
      </c>
      <c r="G18" s="116">
        <f t="shared" si="4"/>
        <v>46520</v>
      </c>
      <c r="H18" s="116">
        <f t="shared" si="4"/>
        <v>53115</v>
      </c>
      <c r="I18" s="58"/>
      <c r="J18" s="116">
        <v>46520</v>
      </c>
      <c r="K18" s="116"/>
      <c r="L18" s="58"/>
      <c r="M18" s="58"/>
      <c r="N18" s="58"/>
      <c r="O18" s="58"/>
      <c r="P18" s="58"/>
      <c r="Q18" s="58"/>
      <c r="R18" s="116"/>
      <c r="S18" s="116"/>
      <c r="T18" s="116">
        <v>53115</v>
      </c>
      <c r="U18" s="58"/>
      <c r="V18" s="58"/>
      <c r="W18" s="58"/>
      <c r="X18" s="58"/>
      <c r="Y18" s="55"/>
      <c r="Z18" s="43"/>
      <c r="AA18" s="43"/>
    </row>
    <row r="19" spans="1:27" ht="52.5" customHeight="1">
      <c r="A19" s="112"/>
      <c r="B19" s="113"/>
      <c r="C19" s="114"/>
      <c r="D19" s="115"/>
      <c r="E19" s="116"/>
      <c r="F19" s="58"/>
      <c r="G19" s="116"/>
      <c r="H19" s="116"/>
      <c r="I19" s="58"/>
      <c r="J19" s="116"/>
      <c r="K19" s="116"/>
      <c r="L19" s="58"/>
      <c r="M19" s="58"/>
      <c r="N19" s="58"/>
      <c r="O19" s="58"/>
      <c r="P19" s="58"/>
      <c r="Q19" s="58"/>
      <c r="R19" s="116">
        <f>SUM(R18)</f>
        <v>0</v>
      </c>
      <c r="S19" s="116">
        <f>SUM(S18:S18)</f>
        <v>0</v>
      </c>
      <c r="T19" s="116">
        <f>SUM(T10:T18)</f>
        <v>199250</v>
      </c>
      <c r="U19" s="58"/>
      <c r="V19" s="58"/>
      <c r="W19" s="58"/>
      <c r="X19" s="58"/>
      <c r="Y19" s="55"/>
      <c r="Z19" s="43"/>
      <c r="AA19" s="43"/>
    </row>
    <row r="20" spans="1:27" ht="17.100000000000001" customHeight="1">
      <c r="A20" s="298" t="s">
        <v>73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55"/>
      <c r="Z20" s="43"/>
      <c r="AA20" s="43"/>
    </row>
    <row r="21" spans="1:27" s="43" customFormat="1" ht="24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117"/>
      <c r="Q21" s="55"/>
      <c r="R21" s="55"/>
      <c r="S21" s="55"/>
      <c r="T21" s="55"/>
      <c r="U21" s="55"/>
      <c r="V21" s="55"/>
      <c r="W21" s="55"/>
      <c r="X21" s="55"/>
      <c r="Y21" s="55"/>
    </row>
    <row r="22" spans="1:27" s="43" customFormat="1" ht="24.75" hidden="1" customHeight="1" thickBot="1">
      <c r="A22" s="86" t="s">
        <v>40</v>
      </c>
      <c r="B22" s="87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64"/>
    </row>
    <row r="23" spans="1:27" ht="21" hidden="1">
      <c r="A23" s="60" t="s">
        <v>86</v>
      </c>
      <c r="B23" s="60"/>
      <c r="C23" s="60"/>
      <c r="D23" s="60"/>
      <c r="E23" s="60"/>
      <c r="F23" s="60"/>
      <c r="G23" s="60"/>
      <c r="H23" s="55"/>
      <c r="I23" s="55"/>
      <c r="J23" s="55"/>
      <c r="K23" s="55"/>
      <c r="L23" s="55"/>
      <c r="M23" s="59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43"/>
      <c r="AA23" s="43"/>
    </row>
    <row r="24" spans="1:27" ht="21" hidden="1">
      <c r="A24" s="60" t="s">
        <v>87</v>
      </c>
      <c r="B24" s="60"/>
      <c r="C24" s="60"/>
      <c r="D24" s="60"/>
      <c r="E24" s="60"/>
      <c r="F24" s="60"/>
      <c r="G24" s="60"/>
      <c r="H24" s="55"/>
      <c r="I24" s="55"/>
      <c r="J24" s="55"/>
      <c r="K24" s="55"/>
      <c r="L24" s="55"/>
      <c r="M24" s="55"/>
      <c r="N24" s="55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ht="106.5" hidden="1" customHeight="1">
      <c r="A25" s="287" t="s">
        <v>77</v>
      </c>
      <c r="B25" s="287"/>
      <c r="C25" s="287"/>
      <c r="D25" s="287"/>
      <c r="E25" s="287"/>
      <c r="F25" s="287"/>
      <c r="G25" s="287"/>
      <c r="H25" s="55"/>
      <c r="I25" s="55"/>
      <c r="J25" s="55"/>
      <c r="K25" s="55"/>
      <c r="L25" s="55"/>
      <c r="M25" s="59"/>
      <c r="N25" s="55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ht="21.6" thickBot="1">
      <c r="A26" s="55"/>
      <c r="B26" s="55"/>
      <c r="C26" s="55"/>
      <c r="D26" s="55"/>
      <c r="E26" s="55"/>
      <c r="F26" s="55"/>
      <c r="G26" s="55"/>
      <c r="H26" s="55"/>
      <c r="M26" s="55"/>
      <c r="N26" s="55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customFormat="1" ht="15" customHeight="1">
      <c r="A27" s="198" t="s">
        <v>104</v>
      </c>
      <c r="B27" s="30" t="s">
        <v>36</v>
      </c>
      <c r="C27" s="82" t="s">
        <v>197</v>
      </c>
      <c r="E27" s="198" t="s">
        <v>39</v>
      </c>
      <c r="F27" s="30" t="s">
        <v>36</v>
      </c>
      <c r="G27" s="82" t="s">
        <v>124</v>
      </c>
      <c r="I27" s="44"/>
      <c r="J27" s="44"/>
      <c r="K27" s="44"/>
      <c r="L27" s="44"/>
    </row>
    <row r="28" spans="1:27" customFormat="1" ht="14.4">
      <c r="A28" s="199"/>
      <c r="B28" s="29" t="s">
        <v>37</v>
      </c>
      <c r="C28" s="32"/>
      <c r="E28" s="199"/>
      <c r="F28" s="29" t="s">
        <v>37</v>
      </c>
      <c r="G28" s="32"/>
      <c r="I28" s="44"/>
      <c r="J28" s="44"/>
      <c r="K28" s="44"/>
      <c r="L28" s="44"/>
    </row>
    <row r="29" spans="1:27" customFormat="1" ht="19.5" customHeight="1" thickBot="1">
      <c r="A29" s="200"/>
      <c r="B29" s="33" t="s">
        <v>38</v>
      </c>
      <c r="C29" s="34" t="s">
        <v>265</v>
      </c>
      <c r="E29" s="200"/>
      <c r="F29" s="33" t="s">
        <v>38</v>
      </c>
      <c r="G29" s="34" t="s">
        <v>265</v>
      </c>
      <c r="I29" s="44"/>
      <c r="J29" s="44"/>
      <c r="K29" s="44"/>
      <c r="L29" s="44"/>
    </row>
    <row r="30" spans="1:27">
      <c r="A30" s="43"/>
      <c r="B30" s="43"/>
      <c r="C30" s="43"/>
      <c r="D30" s="43"/>
      <c r="E30" s="43"/>
      <c r="F30" s="43"/>
      <c r="G30" s="43"/>
      <c r="H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spans="1:27">
      <c r="A31" s="43"/>
      <c r="B31" s="43"/>
      <c r="C31" s="43"/>
      <c r="D31" s="43"/>
      <c r="E31" s="43"/>
      <c r="F31" s="43"/>
      <c r="G31" s="43"/>
      <c r="H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7">
      <c r="A32" s="43"/>
      <c r="B32" s="43"/>
      <c r="C32" s="43"/>
      <c r="D32" s="43"/>
      <c r="E32" s="43"/>
      <c r="F32" s="43"/>
      <c r="G32" s="43"/>
      <c r="H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>
      <c r="A33" s="43"/>
      <c r="B33" s="43"/>
      <c r="C33" s="43"/>
      <c r="D33" s="43"/>
      <c r="E33" s="43"/>
      <c r="F33" s="43"/>
      <c r="G33" s="43"/>
      <c r="H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>
      <c r="A34" s="43"/>
      <c r="B34" s="43"/>
      <c r="C34" s="43"/>
      <c r="D34" s="43"/>
      <c r="E34" s="43"/>
      <c r="F34" s="43"/>
      <c r="G34" s="43"/>
      <c r="H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</sheetData>
  <mergeCells count="18">
    <mergeCell ref="F5:H6"/>
    <mergeCell ref="A5:A7"/>
    <mergeCell ref="B5:B7"/>
    <mergeCell ref="C5:C7"/>
    <mergeCell ref="D5:D7"/>
    <mergeCell ref="E5:E7"/>
    <mergeCell ref="I5:K6"/>
    <mergeCell ref="L5:Q5"/>
    <mergeCell ref="R5:T6"/>
    <mergeCell ref="U5:W6"/>
    <mergeCell ref="X5:X7"/>
    <mergeCell ref="L6:N6"/>
    <mergeCell ref="O6:Q6"/>
    <mergeCell ref="A9:X9"/>
    <mergeCell ref="A20:X20"/>
    <mergeCell ref="A25:G25"/>
    <mergeCell ref="A27:A29"/>
    <mergeCell ref="E27:E29"/>
  </mergeCells>
  <pageMargins left="0.75" right="0.75" top="1" bottom="1" header="0.5" footer="0.5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Formati 1 Misioni</vt:lpstr>
      <vt:lpstr>F.2 Politikat Ekz 3310 </vt:lpstr>
      <vt:lpstr>F.2 Politikat Ekz. 1110</vt:lpstr>
      <vt:lpstr>F3 Politika te reja BXH</vt:lpstr>
      <vt:lpstr>F.3Politika te reja PMA</vt:lpstr>
      <vt:lpstr>F.4. Alokimi i tavaneve per PE</vt:lpstr>
      <vt:lpstr>F.5. Investimet ne vazhdim 3310</vt:lpstr>
      <vt:lpstr>F.5. Investimet ne vazhdim 1110</vt:lpstr>
      <vt:lpstr>F.6.Investime te reja 3310</vt:lpstr>
      <vt:lpstr>'F.2 Politikat Ekz 3310 '!Print_Area</vt:lpstr>
      <vt:lpstr>'F.2 Politikat Ekz. 1110'!Print_Area</vt:lpstr>
      <vt:lpstr>'F.5. Investimet ne vazhdim 1110'!Print_Area</vt:lpstr>
      <vt:lpstr>'F.5. Investimet ne vazhdim 3310'!Print_Area</vt:lpstr>
      <vt:lpstr>'F.6.Investime te reja 3310'!Print_Area</vt:lpstr>
      <vt:lpstr>'F3 Politika te reja BXH'!Print_Area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 Opre</dc:creator>
  <cp:lastModifiedBy>Zyra2016</cp:lastModifiedBy>
  <cp:lastPrinted>2019-05-02T16:16:49Z</cp:lastPrinted>
  <dcterms:created xsi:type="dcterms:W3CDTF">2018-03-05T12:29:59Z</dcterms:created>
  <dcterms:modified xsi:type="dcterms:W3CDTF">2019-07-23T08:05:32Z</dcterms:modified>
</cp:coreProperties>
</file>